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640" windowHeight="11760" activeTab="3"/>
  </bookViews>
  <sheets>
    <sheet name="7.1 (Xã)" sheetId="14" r:id="rId1"/>
    <sheet name="7.2 (xã)" sheetId="15" r:id="rId2"/>
    <sheet name="7.3 (xã)." sheetId="3" r:id="rId3"/>
    <sheet name="7.4 (xã)" sheetId="25" r:id="rId4"/>
    <sheet name="7.5 (xã)" sheetId="26" r:id="rId5"/>
    <sheet name="7.6 (xã)" sheetId="27" r:id="rId6"/>
    <sheet name="7.7(xã)" sheetId="28" r:id="rId7"/>
    <sheet name="7.8 (xã)" sheetId="29" r:id="rId8"/>
    <sheet name="7.9 (xã)" sheetId="30" r:id="rId9"/>
    <sheet name="7.10 (xã)" sheetId="32" r:id="rId10"/>
    <sheet name="7.11(xã)" sheetId="40" r:id="rId11"/>
    <sheet name="7.13 (DS Hộ nghèo-Xã)" sheetId="36" r:id="rId12"/>
    <sheet name="7.13 (DS Hộ cận nghèo-Xã)" sheetId="44" r:id="rId13"/>
    <sheet name="7.15 (Thoát nghèo - Xã" sheetId="42" r:id="rId14"/>
    <sheet name="7.15 (Thoát CN- Xã)" sheetId="45" r:id="rId15"/>
    <sheet name="7.16 HN K có khả năng LĐ (xã)" sheetId="47" r:id="rId16"/>
    <sheet name="7.16 HCN K có khả năng LĐ (xã)" sheetId="57" r:id="rId17"/>
    <sheet name="7.17 Hộ nghèo BTXH - xã" sheetId="49" r:id="rId18"/>
    <sheet name="7.18 Hộ nghèo NCC - xã" sheetId="51" r:id="rId19"/>
  </sheets>
  <definedNames>
    <definedName name="_xlnm._FilterDatabase" localSheetId="12" hidden="1">'7.13 (DS Hộ cận nghèo-Xã)'!$A$7:$T$146</definedName>
    <definedName name="_xlnm._FilterDatabase" localSheetId="11" hidden="1">'7.13 (DS Hộ nghèo-Xã)'!$A$8:$T$167</definedName>
    <definedName name="_xlnm._FilterDatabase" localSheetId="14" hidden="1">'7.15 (Thoát CN- Xã)'!$A$6:$M$36</definedName>
    <definedName name="_xlnm._FilterDatabase" localSheetId="13" hidden="1">'7.15 (Thoát nghèo - Xã'!$A$7:$M$58</definedName>
    <definedName name="_xlnm._FilterDatabase" localSheetId="16" hidden="1">'7.16 HCN K có khả năng LĐ (xã)'!$A$8:$M$23</definedName>
    <definedName name="_xlnm._FilterDatabase" localSheetId="15" hidden="1">'7.16 HN K có khả năng LĐ (xã)'!$A$8:$M$50</definedName>
    <definedName name="_xlnm._FilterDatabase" localSheetId="17" hidden="1">'7.17 Hộ nghèo BTXH - xã'!$A$8:$M$58</definedName>
    <definedName name="_ftn1" localSheetId="7">'7.8 (xã)'!#REF!</definedName>
    <definedName name="_ftn2" localSheetId="7">'7.8 (xã)'!#REF!</definedName>
    <definedName name="_ftn3" localSheetId="7">'7.8 (xã)'!#REF!</definedName>
    <definedName name="_ftnref1" localSheetId="7">'7.8 (xã)'!#REF!</definedName>
    <definedName name="_ftnref2" localSheetId="7">'7.8 (xã)'!#REF!</definedName>
    <definedName name="_ftnref3" localSheetId="7">'7.8 (xã)'!#REF!</definedName>
    <definedName name="_xlnm.Print_Titles" localSheetId="9">'7.10 (xã)'!$5:$6</definedName>
    <definedName name="_xlnm.Print_Titles" localSheetId="12">'7.13 (DS Hộ cận nghèo-Xã)'!$6:$7</definedName>
    <definedName name="_xlnm.Print_Titles" localSheetId="11">'7.13 (DS Hộ nghèo-Xã)'!$6:$7</definedName>
    <definedName name="_xlnm.Print_Titles" localSheetId="14">'7.15 (Thoát CN- Xã)'!$5:$6</definedName>
    <definedName name="_xlnm.Print_Titles" localSheetId="13">'7.15 (Thoát nghèo - Xã'!$5:$6</definedName>
    <definedName name="_xlnm.Print_Titles" localSheetId="16">'7.16 HCN K có khả năng LĐ (xã)'!$6:$7</definedName>
    <definedName name="_xlnm.Print_Titles" localSheetId="15">'7.16 HN K có khả năng LĐ (xã)'!$6:$7</definedName>
    <definedName name="_xlnm.Print_Titles" localSheetId="17">'7.17 Hộ nghèo BTXH - xã'!$6:$7</definedName>
    <definedName name="_xlnm.Print_Titles" localSheetId="1">'7.2 (xã)'!$5:$8</definedName>
    <definedName name="_xlnm.Print_Titles" localSheetId="2">'7.3 (xã).'!$5:$7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26" l="1"/>
  <c r="E18" i="26"/>
  <c r="N13" i="26"/>
  <c r="E13" i="26"/>
  <c r="I17" i="28"/>
  <c r="N17" i="28"/>
  <c r="M17" i="28"/>
  <c r="J17" i="28"/>
  <c r="H17" i="28"/>
  <c r="G17" i="28"/>
  <c r="F17" i="28"/>
  <c r="E17" i="28"/>
  <c r="D17" i="28"/>
  <c r="E16" i="28"/>
  <c r="D16" i="28"/>
  <c r="E15" i="28"/>
  <c r="D15" i="28"/>
  <c r="M14" i="28"/>
  <c r="J14" i="28"/>
  <c r="E14" i="28"/>
  <c r="N13" i="28"/>
  <c r="D13" i="28"/>
  <c r="E13" i="28"/>
  <c r="E12" i="28"/>
  <c r="D12" i="28"/>
  <c r="N11" i="28"/>
  <c r="I11" i="28"/>
  <c r="E11" i="28"/>
  <c r="D11" i="28"/>
  <c r="J10" i="28"/>
  <c r="G10" i="28"/>
  <c r="E10" i="28"/>
  <c r="D10" i="28"/>
  <c r="N9" i="28"/>
  <c r="G9" i="28"/>
  <c r="E9" i="28"/>
  <c r="D9" i="28"/>
  <c r="J8" i="28"/>
  <c r="I8" i="28"/>
  <c r="H8" i="28"/>
  <c r="F8" i="28"/>
  <c r="E8" i="28"/>
  <c r="G6" i="28"/>
  <c r="D6" i="28"/>
  <c r="O18" i="26"/>
  <c r="M18" i="26"/>
  <c r="L18" i="26"/>
  <c r="K18" i="26"/>
  <c r="J18" i="26"/>
  <c r="H18" i="26"/>
  <c r="G18" i="26"/>
  <c r="F18" i="26"/>
  <c r="D18" i="26"/>
  <c r="N16" i="26"/>
  <c r="J16" i="26"/>
  <c r="E16" i="26"/>
  <c r="D16" i="26"/>
  <c r="N15" i="26"/>
  <c r="M15" i="26"/>
  <c r="J15" i="26"/>
  <c r="G15" i="26"/>
  <c r="F15" i="26"/>
  <c r="D15" i="26"/>
  <c r="O14" i="26"/>
  <c r="N14" i="26"/>
  <c r="J14" i="26"/>
  <c r="H14" i="26"/>
  <c r="D14" i="26"/>
  <c r="K13" i="26"/>
  <c r="O13" i="26"/>
  <c r="M13" i="26"/>
  <c r="J13" i="26"/>
  <c r="H13" i="26"/>
  <c r="D13" i="26"/>
  <c r="N12" i="26"/>
  <c r="K12" i="26"/>
  <c r="O12" i="26"/>
  <c r="L12" i="26"/>
  <c r="G12" i="26"/>
  <c r="F12" i="26"/>
  <c r="E12" i="26"/>
  <c r="D12" i="26"/>
  <c r="N11" i="26"/>
  <c r="M11" i="26"/>
  <c r="L11" i="26"/>
  <c r="J11" i="26"/>
  <c r="E11" i="26"/>
  <c r="D11" i="26"/>
  <c r="O10" i="26"/>
  <c r="N10" i="26"/>
  <c r="M10" i="26"/>
  <c r="L10" i="26"/>
  <c r="J10" i="26"/>
  <c r="G10" i="26"/>
  <c r="E10" i="26"/>
  <c r="D10" i="26"/>
  <c r="O9" i="26"/>
  <c r="N9" i="26"/>
  <c r="M9" i="26"/>
  <c r="L9" i="26"/>
  <c r="K9" i="26"/>
  <c r="J9" i="26"/>
  <c r="G9" i="26"/>
  <c r="F9" i="26"/>
  <c r="E9" i="26"/>
  <c r="D9" i="26"/>
  <c r="K8" i="26"/>
  <c r="J8" i="26"/>
  <c r="E8" i="26"/>
  <c r="D8" i="26"/>
  <c r="AA18" i="30" l="1"/>
  <c r="Z18" i="30"/>
  <c r="Y18" i="30"/>
  <c r="X18" i="30"/>
  <c r="M18" i="30"/>
  <c r="L18" i="30"/>
  <c r="K18" i="30"/>
  <c r="L15" i="15" l="1"/>
  <c r="G14" i="28" l="1"/>
  <c r="E7" i="28"/>
  <c r="D7" i="28"/>
  <c r="O17" i="27"/>
  <c r="N17" i="27"/>
  <c r="M17" i="27"/>
  <c r="L17" i="27"/>
  <c r="K17" i="27"/>
  <c r="J17" i="27"/>
  <c r="I17" i="27"/>
  <c r="H17" i="27"/>
  <c r="G17" i="27"/>
  <c r="F17" i="27"/>
  <c r="E17" i="27"/>
  <c r="D17" i="27"/>
  <c r="H16" i="26"/>
  <c r="G7" i="26"/>
  <c r="E7" i="26"/>
  <c r="D7" i="26"/>
  <c r="O18" i="25"/>
  <c r="N18" i="25"/>
  <c r="M18" i="25"/>
  <c r="L18" i="25"/>
  <c r="K18" i="25"/>
  <c r="J18" i="25"/>
  <c r="I18" i="25"/>
  <c r="H18" i="25"/>
  <c r="G18" i="25"/>
  <c r="F18" i="25"/>
  <c r="E18" i="25"/>
  <c r="D18" i="25"/>
  <c r="J43" i="32"/>
  <c r="H43" i="32"/>
  <c r="G43" i="32"/>
  <c r="F43" i="32"/>
  <c r="C43" i="32"/>
  <c r="J42" i="32"/>
  <c r="H42" i="32"/>
  <c r="G42" i="32"/>
  <c r="F42" i="32"/>
  <c r="C42" i="32"/>
  <c r="I42" i="32"/>
  <c r="D18" i="32"/>
  <c r="D42" i="32" s="1"/>
  <c r="E18" i="32"/>
  <c r="I16" i="32"/>
  <c r="E13" i="32"/>
  <c r="E43" i="32" s="1"/>
  <c r="E42" i="32"/>
  <c r="D43" i="32" l="1"/>
  <c r="I43" i="32"/>
  <c r="J20" i="40" l="1"/>
  <c r="I20" i="40"/>
  <c r="H20" i="40"/>
  <c r="G20" i="40"/>
  <c r="F20" i="40"/>
  <c r="E20" i="40"/>
  <c r="D20" i="40"/>
  <c r="C20" i="40"/>
  <c r="P17" i="30" l="1"/>
  <c r="P16" i="30"/>
  <c r="P15" i="30"/>
  <c r="P14" i="30"/>
  <c r="P12" i="30"/>
  <c r="P11" i="30"/>
  <c r="P10" i="30"/>
  <c r="P9" i="30"/>
  <c r="P8" i="30"/>
  <c r="P7" i="30"/>
  <c r="Q18" i="30"/>
  <c r="O18" i="30"/>
  <c r="AB18" i="30"/>
  <c r="W18" i="30"/>
  <c r="V18" i="30"/>
  <c r="U18" i="30"/>
  <c r="T18" i="30"/>
  <c r="S18" i="30"/>
  <c r="N18" i="30"/>
  <c r="J18" i="30"/>
  <c r="I18" i="30"/>
  <c r="H18" i="30"/>
  <c r="G18" i="30"/>
  <c r="F18" i="30"/>
  <c r="E18" i="30"/>
  <c r="D17" i="30"/>
  <c r="D16" i="30"/>
  <c r="D15" i="30"/>
  <c r="D14" i="30"/>
  <c r="D13" i="30"/>
  <c r="D12" i="30"/>
  <c r="D11" i="30"/>
  <c r="D10" i="30"/>
  <c r="D9" i="30"/>
  <c r="D8" i="30"/>
  <c r="D7" i="30"/>
  <c r="C18" i="30"/>
  <c r="P13" i="30" l="1"/>
  <c r="P18" i="30" s="1"/>
  <c r="D18" i="30"/>
  <c r="G9" i="14"/>
  <c r="J9" i="14"/>
  <c r="G10" i="14"/>
  <c r="J10" i="14"/>
  <c r="G11" i="14"/>
  <c r="J11" i="14"/>
  <c r="G12" i="14"/>
  <c r="J12" i="14"/>
  <c r="G13" i="14"/>
  <c r="J13" i="14"/>
  <c r="G14" i="14"/>
  <c r="J14" i="14"/>
  <c r="G15" i="14"/>
  <c r="J15" i="14"/>
  <c r="G16" i="14"/>
  <c r="J16" i="14"/>
  <c r="G17" i="14"/>
  <c r="J17" i="14"/>
  <c r="G18" i="14"/>
  <c r="J18" i="14"/>
  <c r="G19" i="14"/>
  <c r="J19" i="14"/>
  <c r="N32" i="29" l="1"/>
  <c r="M32" i="29"/>
  <c r="L32" i="29"/>
  <c r="K32" i="29"/>
  <c r="J32" i="29"/>
  <c r="I32" i="29"/>
  <c r="H32" i="29"/>
  <c r="G32" i="29"/>
  <c r="F32" i="29"/>
  <c r="E32" i="29"/>
  <c r="N31" i="29"/>
  <c r="M31" i="29"/>
  <c r="L31" i="29"/>
  <c r="K31" i="29"/>
  <c r="J31" i="29"/>
  <c r="I31" i="29"/>
  <c r="H31" i="29"/>
  <c r="G31" i="29"/>
  <c r="F31" i="29"/>
  <c r="E31" i="29"/>
  <c r="D32" i="29"/>
  <c r="D31" i="29"/>
  <c r="C17" i="28"/>
  <c r="C17" i="27"/>
  <c r="C18" i="26"/>
  <c r="C18" i="25"/>
  <c r="L29" i="3"/>
  <c r="L28" i="3"/>
  <c r="L27" i="3"/>
  <c r="L26" i="3"/>
  <c r="L25" i="3"/>
  <c r="L24" i="3"/>
  <c r="L23" i="3"/>
  <c r="L22" i="3"/>
  <c r="L21" i="3"/>
  <c r="L20" i="3"/>
  <c r="L19" i="3"/>
  <c r="L18" i="3"/>
  <c r="L17" i="3"/>
  <c r="L16" i="3"/>
  <c r="L15" i="3"/>
  <c r="L14" i="3"/>
  <c r="L13" i="3"/>
  <c r="L12" i="3"/>
  <c r="L11" i="3"/>
  <c r="L10" i="3"/>
  <c r="L9" i="3"/>
  <c r="L8" i="3"/>
  <c r="K31" i="3"/>
  <c r="J31" i="3"/>
  <c r="I31" i="3"/>
  <c r="H31" i="3"/>
  <c r="G31" i="3"/>
  <c r="F31" i="3"/>
  <c r="E31" i="3"/>
  <c r="K30" i="3"/>
  <c r="J30" i="3"/>
  <c r="I30" i="3"/>
  <c r="H30" i="3"/>
  <c r="G30" i="3"/>
  <c r="F30" i="3"/>
  <c r="E30" i="3"/>
  <c r="D31" i="3"/>
  <c r="D30" i="3"/>
  <c r="L31" i="3" l="1"/>
  <c r="L30" i="3"/>
  <c r="K33" i="15"/>
  <c r="J33" i="15"/>
  <c r="I33" i="15"/>
  <c r="H33" i="15"/>
  <c r="G33" i="15"/>
  <c r="F33" i="15"/>
  <c r="E33" i="15"/>
  <c r="K32" i="15"/>
  <c r="J32" i="15"/>
  <c r="I32" i="15"/>
  <c r="H32" i="15"/>
  <c r="G32" i="15"/>
  <c r="F32" i="15"/>
  <c r="E32" i="15"/>
  <c r="L31" i="15"/>
  <c r="L30" i="15"/>
  <c r="L29" i="15"/>
  <c r="L28" i="15"/>
  <c r="L27" i="15"/>
  <c r="L26" i="15"/>
  <c r="L25" i="15"/>
  <c r="L24" i="15"/>
  <c r="L23" i="15"/>
  <c r="L22" i="15"/>
  <c r="L21" i="15"/>
  <c r="L20" i="15"/>
  <c r="L19" i="15"/>
  <c r="L18" i="15"/>
  <c r="L17" i="15"/>
  <c r="L16" i="15"/>
  <c r="L14" i="15"/>
  <c r="L13" i="15"/>
  <c r="L12" i="15"/>
  <c r="L11" i="15"/>
  <c r="L10" i="15"/>
  <c r="D33" i="15"/>
  <c r="D32" i="15"/>
  <c r="L33" i="15" l="1"/>
  <c r="L32" i="15"/>
  <c r="H20" i="14" l="1"/>
  <c r="I20" i="14"/>
  <c r="F20" i="14"/>
  <c r="E20" i="14"/>
  <c r="D20" i="14"/>
  <c r="C20" i="14"/>
  <c r="J20" i="14" l="1"/>
  <c r="G20" i="14"/>
</calcChain>
</file>

<file path=xl/sharedStrings.xml><?xml version="1.0" encoding="utf-8"?>
<sst xmlns="http://schemas.openxmlformats.org/spreadsheetml/2006/main" count="5931" uniqueCount="1196">
  <si>
    <t>TT</t>
  </si>
  <si>
    <t>Tổng số hộ nghèo</t>
  </si>
  <si>
    <t>Tổng số hộ cận nghèo</t>
  </si>
  <si>
    <t>Số hộ</t>
  </si>
  <si>
    <t>Nhân khẩu</t>
  </si>
  <si>
    <t>A</t>
  </si>
  <si>
    <t>B</t>
  </si>
  <si>
    <t>Phân tổ</t>
  </si>
  <si>
    <t>Diễn biến giảm số hộ nghèo</t>
  </si>
  <si>
    <t>Diễn biến tăng số hộ nghèo</t>
  </si>
  <si>
    <r>
      <t xml:space="preserve">Tổng số            hộ nghèo cuối năm       </t>
    </r>
    <r>
      <rPr>
        <sz val="11"/>
        <color rgb="FF000000"/>
        <rFont val="Times New Roman"/>
        <family val="1"/>
      </rPr>
      <t>(theo Quyết định phê duyệt của cấp có thẩm quyền)</t>
    </r>
  </si>
  <si>
    <t>Số hộ thoát nghèo</t>
  </si>
  <si>
    <t>Nguyên nhân: thay đổi nhân khẩu, hộ nghèo đơn thân chết đi, chuyển đi nơi khác, tách, nhập với hộ khác,…</t>
  </si>
  <si>
    <t>Số hộ cận nghèo trở thành hộ nghèo</t>
  </si>
  <si>
    <t>Số hộ ngoài danh sách hộ nghèo, hộ cận nghèo gặp khó khăn đột xuất trong năm</t>
  </si>
  <si>
    <t>Nguyên nhân: thay đổi nhân khẩu, chuyển đến, tách, nhập với hộ khác,...</t>
  </si>
  <si>
    <t>Trở thành hộ cận nghèo</t>
  </si>
  <si>
    <t>Vượt chuẩn cận nghèo</t>
  </si>
  <si>
    <t>Tái nghèo</t>
  </si>
  <si>
    <t>Phát sinh mới</t>
  </si>
  <si>
    <t>Hộ</t>
  </si>
  <si>
    <r>
      <t xml:space="preserve">CỘNG HÒA XÃ HỘI CHỦ NGHĨA VIỆT NAM
</t>
    </r>
    <r>
      <rPr>
        <b/>
        <sz val="14"/>
        <color theme="1"/>
        <rFont val="Times New Roman"/>
        <family val="1"/>
      </rPr>
      <t>Độc lập - Tự do - Hạnh phúc</t>
    </r>
  </si>
  <si>
    <t>C</t>
  </si>
  <si>
    <t>Diễn biến giảm số hộ cận nghèo</t>
  </si>
  <si>
    <t>Diễn biến tăng số hộ cận nghèo</t>
  </si>
  <si>
    <r>
      <t>Số hộ thoát cận nghèo</t>
    </r>
    <r>
      <rPr>
        <sz val="11"/>
        <color rgb="FF000000"/>
        <rFont val="Times New Roman"/>
        <family val="1"/>
      </rPr>
      <t xml:space="preserve"> </t>
    </r>
  </si>
  <si>
    <t>Số hộ cận nghèo   trở thành hộ nghèo</t>
  </si>
  <si>
    <t>Nguyên nhân: thay đổi nhân khẩu, hộ đơn thân chết đi, chuyển đi nơi khác, tách, nhập với hộ khác,...</t>
  </si>
  <si>
    <t>Số hộ nghèo trở thành hộ cận nghèo</t>
  </si>
  <si>
    <t>Tái cận nghèo</t>
  </si>
  <si>
    <t>Chỉ số thiếu hụt dịch vụ xã hội cơ bản của hộ nghèo</t>
  </si>
  <si>
    <t>Khu vực/đơn vị</t>
  </si>
  <si>
    <t>Ghi chú:</t>
  </si>
  <si>
    <t>1: Việc làm</t>
  </si>
  <si>
    <t>3: Dinh dưỡng</t>
  </si>
  <si>
    <t>5: Trình độ giáo dục của người lớn</t>
  </si>
  <si>
    <t>7: Chất lượng nhà ở</t>
  </si>
  <si>
    <t>9: Nguồn nước sinh hoạt</t>
  </si>
  <si>
    <t>11: Sử dụng dịch vụ viễn thông</t>
  </si>
  <si>
    <t>2: Người phụ thuộc trong hộ gia đình</t>
  </si>
  <si>
    <t>4: Bảo hiểm y tế</t>
  </si>
  <si>
    <t>6: Tình trạng đi học của trẻ em</t>
  </si>
  <si>
    <t>8: Diện tích nhà ở bình quân đầu người</t>
  </si>
  <si>
    <t>10: Nhà tiêu hợp vệ sinh</t>
  </si>
  <si>
    <t>12: Phương tiện phục vụ tiếp cận thông tin</t>
  </si>
  <si>
    <t>Tỷ lệ chỉ số thiếu hụt dịch vụ xã hội cơ bản của hộ nghèo 
(so với tổng số hộ nghèo)</t>
  </si>
  <si>
    <t>Chỉ số thiếu hụt dịch vụ xã hội cơ bản của hộ cận nghèo</t>
  </si>
  <si>
    <t>Tổng số hộ dân cư</t>
  </si>
  <si>
    <t>Số hộ dân tộc thiểu số</t>
  </si>
  <si>
    <t>Hộ nghèo không có khả năng lao động</t>
  </si>
  <si>
    <t>Hộ nghèo có đối tượng người có công với cách mạng</t>
  </si>
  <si>
    <t xml:space="preserve">Phân tổ
(Hộ,
nhân khẩu)
</t>
  </si>
  <si>
    <t>Hộ nghèo dân tộc thiểu số</t>
  </si>
  <si>
    <t>Kinh</t>
  </si>
  <si>
    <t>Hoa</t>
  </si>
  <si>
    <t>Không có đất sản xuất</t>
  </si>
  <si>
    <t>Không có vốn sản xuất, kinh doanh</t>
  </si>
  <si>
    <t>Không có lao động</t>
  </si>
  <si>
    <t>Không có công cụ/ phương tiện sản xuất</t>
  </si>
  <si>
    <t>Không có kiến thức về sản xuất</t>
  </si>
  <si>
    <t>Không có kỹ năng lao động, sản xuất</t>
  </si>
  <si>
    <t>Có người ốm đau, bệnh nặng, tai nạn...</t>
  </si>
  <si>
    <t xml:space="preserve">Tổng số trẻ em </t>
  </si>
  <si>
    <t>Y tế</t>
  </si>
  <si>
    <t>Giáo dục</t>
  </si>
  <si>
    <t>Tổng cộng</t>
  </si>
  <si>
    <t>Chỉ số thiếu hụt của trẻ em
 thuộc hộ nghèo</t>
  </si>
  <si>
    <t>Chỉ số thiếu hụt của trẻ em
 thuộc hộ cận nghèo</t>
  </si>
  <si>
    <t>Họ và tên</t>
  </si>
  <si>
    <t>Dân tộc</t>
  </si>
  <si>
    <t>Ngày, tháng, năm sinh</t>
  </si>
  <si>
    <t>TM. ỦY BAN NHÂN DÂN</t>
  </si>
  <si>
    <t>NGƯỜI LẬP BIỂU</t>
  </si>
  <si>
    <t>CHỦ TỊCH</t>
  </si>
  <si>
    <t>CỘNG HÒA XÃ HỘI CHỦ NGHĨA VIỆT NAM
Độc lập - Tự do - Hạnh phúc</t>
  </si>
  <si>
    <t>Hộ nghèo</t>
  </si>
  <si>
    <t>Hộ cận nghèo</t>
  </si>
  <si>
    <t>Số nhân khẩu</t>
  </si>
  <si>
    <t>Tỷ lệ % hộ nghèo</t>
  </si>
  <si>
    <t>Tỷ lệ % hộ cận nghèo</t>
  </si>
  <si>
    <r>
      <t xml:space="preserve">Tổng số hộ nghèo đầu năm </t>
    </r>
    <r>
      <rPr>
        <sz val="11"/>
        <color rgb="FF000000"/>
        <rFont val="Times New Roman"/>
        <family val="1"/>
      </rPr>
      <t>(theo Quyết định phê duyệt của cấp có thẩm quyền)</t>
    </r>
  </si>
  <si>
    <r>
      <t xml:space="preserve">Tổng số            hộ cận nghèo cuối năm </t>
    </r>
    <r>
      <rPr>
        <i/>
        <sz val="11"/>
        <color rgb="FF000000"/>
        <rFont val="Times New Roman"/>
        <family val="1"/>
      </rPr>
      <t>(theo Quyết định phê duyệt của cấp có thẩm quyền)</t>
    </r>
  </si>
  <si>
    <r>
      <t xml:space="preserve">Tổng số            hộ cận nghèo đầu năm       </t>
    </r>
    <r>
      <rPr>
        <i/>
        <sz val="11"/>
        <color rgb="FF000000"/>
        <rFont val="Times New Roman"/>
        <family val="1"/>
      </rPr>
      <t>(theo Quyết định phê duyệt của cấp có thẩm quyền)</t>
    </r>
  </si>
  <si>
    <t>8 =6/1</t>
  </si>
  <si>
    <t>5=3/1</t>
  </si>
  <si>
    <t xml:space="preserve">Tổng cộng </t>
  </si>
  <si>
    <t>CỘNG HÒA XÃ HỘI CHỦ NGHĨA VIỆT NAM</t>
  </si>
  <si>
    <t>Độc lập - Tự do - Hạnh phúc</t>
  </si>
  <si>
    <t>STT hộ</t>
  </si>
  <si>
    <t>STT thành viên</t>
  </si>
  <si>
    <t>Quan hệ với chủ hộ</t>
  </si>
  <si>
    <t>Giới tính (Nam, Nữ)</t>
  </si>
  <si>
    <t>Địa chỉ thường trú</t>
  </si>
  <si>
    <t>Xã, phường, 
thị trấn</t>
  </si>
  <si>
    <t>1</t>
  </si>
  <si>
    <t>2</t>
  </si>
  <si>
    <t>(Ký và ghi rõ họ tên)</t>
  </si>
  <si>
    <t>ỦY BAN NHÂN DÂN</t>
  </si>
  <si>
    <t>Thôn/ tổ dân phố</t>
  </si>
  <si>
    <t>Cộng</t>
  </si>
  <si>
    <t>Thôn/Tổ dân phố</t>
  </si>
  <si>
    <r>
      <t xml:space="preserve">CỘNG HÒA XÃ HỘI CHỦ NGHĨA VIỆT NAM
</t>
    </r>
    <r>
      <rPr>
        <b/>
        <sz val="13"/>
        <color theme="1"/>
        <rFont val="Times New Roman"/>
        <family val="1"/>
      </rPr>
      <t>Độc lập - Tự do - Hạnh phúc</t>
    </r>
  </si>
  <si>
    <t>Thôn/bản/tổ dân phố</t>
  </si>
  <si>
    <r>
      <t xml:space="preserve">TM. ỦY BAN NHÂN DÂN
CHỦ TỊCH 
</t>
    </r>
    <r>
      <rPr>
        <i/>
        <sz val="12"/>
        <color theme="1"/>
        <rFont val="Times New Roman"/>
        <family val="1"/>
      </rPr>
      <t>(Ký, đóng dấu, ghi rõ họ và tên)</t>
    </r>
  </si>
  <si>
    <r>
      <t xml:space="preserve">TM. ỦY BAN NHÂN DÂN
CHỦ TỊCH
</t>
    </r>
    <r>
      <rPr>
        <i/>
        <sz val="12"/>
        <color theme="1"/>
        <rFont val="Times New Roman"/>
        <family val="1"/>
      </rPr>
      <t>(Ký, đóng dấu, ghi rõ họ và tên)</t>
    </r>
  </si>
  <si>
    <t>Thôn/bản/ tổ dân phố</t>
  </si>
  <si>
    <r>
      <t xml:space="preserve">CỘNG HÒA XÃ HỘI CHỦ NGHĨA VIỆT NAM
</t>
    </r>
    <r>
      <rPr>
        <b/>
        <sz val="13"/>
        <rFont val="Times New Roman"/>
        <family val="1"/>
      </rPr>
      <t>Độc lập - Tự do - Hạnh phúc</t>
    </r>
  </si>
  <si>
    <r>
      <t xml:space="preserve">NGƯỜI LẬP BIỂU
</t>
    </r>
    <r>
      <rPr>
        <i/>
        <sz val="12"/>
        <color theme="1"/>
        <rFont val="Times New Roman"/>
        <family val="1"/>
      </rPr>
      <t>(Ký, ghi rõ họ và tên)</t>
    </r>
  </si>
  <si>
    <t>ĐVT: Trẻ</t>
  </si>
  <si>
    <r>
      <t xml:space="preserve">Mẫu số 7.3
TỔNG HỢP DIỄN BIẾN HỘ CẬN NGHÈO TRONG NĂM
</t>
    </r>
    <r>
      <rPr>
        <b/>
        <i/>
        <sz val="13"/>
        <color theme="1"/>
        <rFont val="Times New Roman"/>
        <family val="1"/>
      </rPr>
      <t>(Áp dụng cho cấp xã)</t>
    </r>
  </si>
  <si>
    <r>
      <t xml:space="preserve">Mẫu số 7.2
TỔNG HỢP DIỄN BIẾN HỘ NGHÈO TRONG NĂM
</t>
    </r>
    <r>
      <rPr>
        <b/>
        <i/>
        <sz val="14"/>
        <color theme="1"/>
        <rFont val="Times New Roman"/>
        <family val="1"/>
      </rPr>
      <t>(Áp dụng cho cấp xã)</t>
    </r>
  </si>
  <si>
    <r>
      <t xml:space="preserve">Mẫu số 7.8. PHÂN TÍCH HỘ NGHÈO THEO CÁC NHÓM ĐỐI TƯỢNG 
</t>
    </r>
    <r>
      <rPr>
        <b/>
        <i/>
        <sz val="13"/>
        <color theme="1"/>
        <rFont val="Times New Roman"/>
        <family val="1"/>
      </rPr>
      <t>(Áp dụng cho cấp xã)</t>
    </r>
  </si>
  <si>
    <t>Ghi chú</t>
  </si>
  <si>
    <r>
      <t xml:space="preserve">Hộ nghèo không có khả năng lao động </t>
    </r>
    <r>
      <rPr>
        <i/>
        <sz val="10"/>
        <rFont val="Times New Roman"/>
        <family val="1"/>
      </rPr>
      <t>(đánh dấu X vào hàng chủ hộ)</t>
    </r>
  </si>
  <si>
    <r>
      <t xml:space="preserve">Mẫu số 7.13. DANH SÁCH 
HỘ NGHÈO THEO TIÊU CHÍ HỘ NGHÈO ĐA CHIỀU GIAI ĐOẠN 2022-2025
</t>
    </r>
    <r>
      <rPr>
        <i/>
        <sz val="12"/>
        <rFont val="Times New Roman"/>
        <family val="1"/>
      </rPr>
      <t>(Áp dụng cho cấp xã)</t>
    </r>
  </si>
  <si>
    <t>3</t>
  </si>
  <si>
    <r>
      <t xml:space="preserve">Hộ nghèo có chủ hộ hoặc thành viên là người có công  </t>
    </r>
    <r>
      <rPr>
        <i/>
        <sz val="10"/>
        <rFont val="Times New Roman"/>
        <family val="1"/>
      </rPr>
      <t>(đánh dấu X vào hàng chủ hộ, thành viên NCC)</t>
    </r>
  </si>
  <si>
    <r>
      <t xml:space="preserve">Hộ nghèo có chủ hộ hoặc thành viên là đối tượng BTXH
</t>
    </r>
    <r>
      <rPr>
        <i/>
        <sz val="10"/>
        <rFont val="Times New Roman"/>
        <family val="1"/>
      </rPr>
      <t>(đánh dấu X đối tượng tương ứng)</t>
    </r>
  </si>
  <si>
    <r>
      <t xml:space="preserve">Mẫu số 7.15. DANH SÁCH 
HỘ THOÁT NGHÈO THEO TIÊU CHÍ HỘ NGHÈO ĐA CHIỀU GIAI ĐOẠN 2022-2025
</t>
    </r>
    <r>
      <rPr>
        <b/>
        <i/>
        <sz val="12"/>
        <rFont val="Times New Roman"/>
        <family val="1"/>
      </rPr>
      <t>(Áp dụng cho cấp xã)</t>
    </r>
  </si>
  <si>
    <r>
      <t xml:space="preserve">Mẫu số 7.15. DANH SÁCH 
HỘ THOÁT CẬN NGHÈO THEO TIÊU CHÍ HỘ NGHÈO ĐA CHIỀU GIAI ĐOẠN 2022-2025
</t>
    </r>
    <r>
      <rPr>
        <b/>
        <i/>
        <sz val="12"/>
        <rFont val="Times New Roman"/>
        <family val="1"/>
      </rPr>
      <t>(Áp dụng cho cấp xã)</t>
    </r>
  </si>
  <si>
    <r>
      <t xml:space="preserve">Mẫu số 7.13. DANH SÁCH 
HỘ CẬN NGHÈO THEO TIÊU CHÍ ĐA CHIỀU GIAI ĐOẠN 2022-2025
</t>
    </r>
    <r>
      <rPr>
        <i/>
        <sz val="12"/>
        <rFont val="Times New Roman"/>
        <family val="1"/>
      </rPr>
      <t>(Áp dụng cho cấp xã)</t>
    </r>
  </si>
  <si>
    <t>Thôn/tổ dân phố</t>
  </si>
  <si>
    <t>Hộ nghèo, hộ cận nghèo theo các nhóm đối tượng</t>
  </si>
  <si>
    <t>Hộ cận nghèo dân tộc thiểu số</t>
  </si>
  <si>
    <t>Hộ cận nghèo không có khả năng lao động</t>
  </si>
  <si>
    <t>Tổng cộng(I+II)</t>
  </si>
  <si>
    <t xml:space="preserve">Chú thích: </t>
  </si>
  <si>
    <t>- Hộ nghèo, hộ cận nghèo dân tộc thiểu số là hộ nghèo, hộ cận nghèo có chủ hộ hoặc có vợ, chồng của chủ hộ là đồng bào dân tộc thiểu số theo quy định của pháp luật.</t>
  </si>
  <si>
    <t>- Hộ nghèo, hộ cận nghèo không có khả năng lao động là hộ nghèo, hộ cận nghèo không có thành viên trong độ tuổi lao động hoặc có thành viên trong độ tuổi lao động nhưng mất khả năng lao động.</t>
  </si>
  <si>
    <t>- Hộ nghèo, hộ cận nghèo có thành viên là người có công với cách mạng là hộ nghèo, hộ cận nghèo có ít nhất một thành viên trong hộ là người có công với cách mạng đang hưởng chính sách trợ cấp ưu đãi hằng tháng.</t>
  </si>
  <si>
    <t>Hộ cận nghèo nghèo dân tộc thiểu số</t>
  </si>
  <si>
    <t>Tổng số</t>
  </si>
  <si>
    <t>Lào</t>
  </si>
  <si>
    <t>Thái</t>
  </si>
  <si>
    <t>Chứt</t>
  </si>
  <si>
    <t>Tày</t>
  </si>
  <si>
    <t>Nguyên nhân nghèo, cận nghèo</t>
  </si>
  <si>
    <t>Nguyên nhân khác (ghi rõ)</t>
  </si>
  <si>
    <t>- Hộ Nghèo</t>
  </si>
  <si>
    <t>- Hộ cận nghèo</t>
  </si>
  <si>
    <r>
      <t xml:space="preserve">Hộ cận nghèo không có khả năng lao động </t>
    </r>
    <r>
      <rPr>
        <i/>
        <sz val="10"/>
        <rFont val="Times New Roman"/>
        <family val="1"/>
      </rPr>
      <t>(đánh dấu X vào hàng chủ hộ)</t>
    </r>
  </si>
  <si>
    <r>
      <t xml:space="preserve">CỘNG HÒA XÃ HỘI CHỦ NGHĨA VIỆT NAM
</t>
    </r>
    <r>
      <rPr>
        <b/>
        <sz val="14"/>
        <rFont val="Times New Roman"/>
        <family val="1"/>
      </rPr>
      <t>Độc lập - Tự do - Hạnh phúc</t>
    </r>
  </si>
  <si>
    <t>TT hộ</t>
  </si>
  <si>
    <t>TT thành viên</t>
  </si>
  <si>
    <r>
      <t xml:space="preserve">Thông tin về thành viên trong độ tuổi lao động không có khả năng lao động: </t>
    </r>
    <r>
      <rPr>
        <sz val="12"/>
        <rFont val="Times New Roman"/>
        <family val="1"/>
      </rPr>
      <t>Khuyết tật, bệnh hiểm nghèo, thường xuyên ốm đau….</t>
    </r>
  </si>
  <si>
    <r>
      <rPr>
        <b/>
        <sz val="13"/>
        <rFont val="Times New Roman"/>
        <family val="1"/>
      </rPr>
      <t>Ghi chú</t>
    </r>
    <r>
      <rPr>
        <sz val="13"/>
        <rFont val="Times New Roman"/>
        <family val="1"/>
      </rPr>
      <t>: Lập riêng thành 02 danh sách :
- (1) Danh sách hộ nghèo không có khả năng lao động,
- (2) Danh sách hộ cận nghèo không có khả năng lao động</t>
    </r>
  </si>
  <si>
    <t>Người lập</t>
  </si>
  <si>
    <r>
      <t xml:space="preserve">CHỦ TỊCH
</t>
    </r>
    <r>
      <rPr>
        <i/>
        <sz val="12"/>
        <rFont val="Times New Roman"/>
        <family val="1"/>
      </rPr>
      <t>(ký, ghi rõ họ và tên)</t>
    </r>
  </si>
  <si>
    <r>
      <t xml:space="preserve">Thông tin về thành viên hưởng chính sách BTXH: </t>
    </r>
    <r>
      <rPr>
        <sz val="12"/>
        <rFont val="Times New Roman"/>
        <family val="1"/>
      </rPr>
      <t>Khuyết tật, Người cao tuổi, Trẻ em mồ côi…</t>
    </r>
  </si>
  <si>
    <t>Hộ nghèo thuộc chính sách BTXH</t>
  </si>
  <si>
    <r>
      <t xml:space="preserve">Thông tin về thành viên hưởng chính ưu đãi người có công: </t>
    </r>
    <r>
      <rPr>
        <sz val="12"/>
        <rFont val="Times New Roman"/>
        <family val="1"/>
      </rPr>
      <t>Thương binh, bệnh binh, CĐHH…</t>
    </r>
  </si>
  <si>
    <r>
      <t xml:space="preserve">Mẫu số 7.17. DANH SÁCH HỘ NGHÈO THUỘC CHÍNH SÁCH BẢO TRỢ XÃ HỘI
</t>
    </r>
    <r>
      <rPr>
        <b/>
        <i/>
        <sz val="12"/>
        <rFont val="Times New Roman"/>
        <family val="1"/>
      </rPr>
      <t>(Áp dụng cho cấp xã)</t>
    </r>
  </si>
  <si>
    <r>
      <t xml:space="preserve">Mẫu số 7.17. DANH SÁCH HỘ NGHÈO CÓ ĐỐI TƯỢNG NGƯỜI CÓ CÔNG VỚI CÁCH MẠNG
</t>
    </r>
    <r>
      <rPr>
        <b/>
        <i/>
        <sz val="12"/>
        <rFont val="Times New Roman"/>
        <family val="1"/>
      </rPr>
      <t>(Áp dụng cho cấp xã)</t>
    </r>
  </si>
  <si>
    <t>Hộ cận nghèo có đối tượng người có công với cách mạng</t>
  </si>
  <si>
    <t>Số TT</t>
  </si>
  <si>
    <t>Số TT hộ</t>
  </si>
  <si>
    <t>Họ và tên chủ hộ</t>
  </si>
  <si>
    <t>Họ và tên thành viên</t>
  </si>
  <si>
    <t>Số CCCD/Mã ĐDCN</t>
  </si>
  <si>
    <t>Tỉnh</t>
  </si>
  <si>
    <t>Huyện, TP, TX</t>
  </si>
  <si>
    <t>Xã, phường, thị trấn</t>
  </si>
  <si>
    <t>Thôn, bản, tổ dân phố</t>
  </si>
  <si>
    <t>Phân loại hộ</t>
  </si>
  <si>
    <r>
      <t xml:space="preserve">Hộ nghèo có đối tượng BTXH
</t>
    </r>
    <r>
      <rPr>
        <i/>
        <sz val="10"/>
        <rFont val="Times New Roman"/>
        <family val="1"/>
      </rPr>
      <t>(đánh dấu X đối tượng tương ứng)</t>
    </r>
  </si>
  <si>
    <r>
      <t xml:space="preserve">Hộ cận nghèo có đối tượng BTXH
</t>
    </r>
    <r>
      <rPr>
        <i/>
        <sz val="10"/>
        <rFont val="Times New Roman"/>
        <family val="1"/>
      </rPr>
      <t>(đánh dấu X đối tượng tương ứng)</t>
    </r>
  </si>
  <si>
    <r>
      <t xml:space="preserve">Hộ cận nghèo có chủ hộ hoặc thành viên là người có công  </t>
    </r>
    <r>
      <rPr>
        <i/>
        <sz val="10"/>
        <rFont val="Times New Roman"/>
        <family val="1"/>
      </rPr>
      <t>(đánh dấu X vào hàng chủ hộ, thành viên NCC)</t>
    </r>
  </si>
  <si>
    <r>
      <t xml:space="preserve">Hộ cận nghèo có chủ hộ hoặc thành viên là đối tượng BTXH
</t>
    </r>
    <r>
      <rPr>
        <i/>
        <sz val="10"/>
        <rFont val="Times New Roman"/>
        <family val="1"/>
      </rPr>
      <t>(đánh dấu X đối tượng tương ứng)</t>
    </r>
  </si>
  <si>
    <t>ỦY BAN NHÂN DÂN
PHƯỜNG THẠCH LINH</t>
  </si>
  <si>
    <t>Tổ dân phố Vĩnh Hòa</t>
  </si>
  <si>
    <t>Tổ dân phố Tuy Hòa</t>
  </si>
  <si>
    <t>Tổ dân phố Nam Tiến</t>
  </si>
  <si>
    <t>Tổ dân phố Hợp Tiến</t>
  </si>
  <si>
    <t>Tổ dân phố Yên Đồng</t>
  </si>
  <si>
    <t>Tổ dân phố Đại Đồng</t>
  </si>
  <si>
    <t>Tổ dân phố Nhật Tân</t>
  </si>
  <si>
    <t>Tổ dân phố Tân Tiến</t>
  </si>
  <si>
    <t>Tổ dân phố Linh Tiến</t>
  </si>
  <si>
    <t>Tổ dân phố Linh Tân</t>
  </si>
  <si>
    <t>Tổ dân phố Hòa Linh</t>
  </si>
  <si>
    <t>Võ Thị Hoa</t>
  </si>
  <si>
    <r>
      <t xml:space="preserve">Mẫu số 7.1
TỔNG HỢP KẾT QUẢ RÀ SOÁT HỘ NGHÈO, HỘ CẬN NGHÈO 
</t>
    </r>
    <r>
      <rPr>
        <b/>
        <i/>
        <sz val="12"/>
        <rFont val="Times New Roman"/>
        <family val="1"/>
      </rPr>
      <t>(Áp dụng cho cấp xã)</t>
    </r>
  </si>
  <si>
    <r>
      <t xml:space="preserve">Tổng số hộ dân cư </t>
    </r>
    <r>
      <rPr>
        <i/>
        <sz val="11"/>
        <rFont val="Times New Roman"/>
        <family val="1"/>
      </rPr>
      <t>(tại thời điểm rà soát)</t>
    </r>
  </si>
  <si>
    <r>
      <t xml:space="preserve">NGƯỜI LẬP BIỂU
</t>
    </r>
    <r>
      <rPr>
        <i/>
        <sz val="11"/>
        <rFont val="Times New Roman"/>
        <family val="1"/>
      </rPr>
      <t>(Ký, ghi rõ họ và tên)</t>
    </r>
  </si>
  <si>
    <r>
      <t xml:space="preserve">
TM. ỦY BAN NHÂN DÂN
CHỦ TỊCH
</t>
    </r>
    <r>
      <rPr>
        <i/>
        <sz val="11"/>
        <rFont val="Times New Roman"/>
        <family val="1"/>
      </rPr>
      <t>(Ký, đóng dấu, ghi rõ họ và tên)</t>
    </r>
  </si>
  <si>
    <t>PHƯỜNG THẠCH LINH</t>
  </si>
  <si>
    <t>Nguyễn Thị Em</t>
  </si>
  <si>
    <t>Chủ hộ</t>
  </si>
  <si>
    <t>Hà Thị An</t>
  </si>
  <si>
    <t>Con</t>
  </si>
  <si>
    <t>Hà Đăng Hường</t>
  </si>
  <si>
    <t>Hà Thị Linh</t>
  </si>
  <si>
    <t>Cháu</t>
  </si>
  <si>
    <t>Trương Quang Thông</t>
  </si>
  <si>
    <t>Trương Nguyễn Phương Vy</t>
  </si>
  <si>
    <t>Nguyễn Thị Tân</t>
  </si>
  <si>
    <t>Vợ</t>
  </si>
  <si>
    <t>Con dâu</t>
  </si>
  <si>
    <t>Nguyễn Thị Lan</t>
  </si>
  <si>
    <t>Trương Huy Minh</t>
  </si>
  <si>
    <t xml:space="preserve"> Đặng Thị Hòa</t>
  </si>
  <si>
    <t>Dâu</t>
  </si>
  <si>
    <t>Trương Hoàng Bảo Trang</t>
  </si>
  <si>
    <t>Trương Huy Bảo Khánh</t>
  </si>
  <si>
    <t>Nguyễn Duy Mạnh</t>
  </si>
  <si>
    <t>Nguyễn Duy Loan</t>
  </si>
  <si>
    <t>Trương Huy Sơn</t>
  </si>
  <si>
    <t>Trương Huy Trường</t>
  </si>
  <si>
    <t>Trương Thị Tứ</t>
  </si>
  <si>
    <t>Phan Thị Tỉu</t>
  </si>
  <si>
    <t>Nguyễn Hữu Hòa</t>
  </si>
  <si>
    <t>Nguyễn Thị Tình</t>
  </si>
  <si>
    <t>Võ Thị Lan</t>
  </si>
  <si>
    <t>Phạm Trường An</t>
  </si>
  <si>
    <t>Phạm Thị Thùy Trang</t>
  </si>
  <si>
    <t>Lê Thị Túc</t>
  </si>
  <si>
    <t>Trương Thị Phương Thùy</t>
  </si>
  <si>
    <t>Trương Thị Phương Nhi</t>
  </si>
  <si>
    <t>Vương Thị Tân</t>
  </si>
  <si>
    <t>Trương Thị Hảo</t>
  </si>
  <si>
    <t>Chồng</t>
  </si>
  <si>
    <t>Trương Văn Sáu</t>
  </si>
  <si>
    <t>Nguyễn Thị Nguyệt</t>
  </si>
  <si>
    <t>Trần Thị Liên</t>
  </si>
  <si>
    <t>Lê Thị Huệ</t>
  </si>
  <si>
    <t>Trương Xuân Quang Anh</t>
  </si>
  <si>
    <t>Trương Thị Thìn</t>
  </si>
  <si>
    <t>Phạm Thị Loan</t>
  </si>
  <si>
    <t>Nguyễn Hữu Long</t>
  </si>
  <si>
    <t>Trương Thị Hòa</t>
  </si>
  <si>
    <t>Nguyễn Thị Bảo Châu</t>
  </si>
  <si>
    <t>Nguyễn Thị Bảo Trâm</t>
  </si>
  <si>
    <t>Phạm Hữu Đông</t>
  </si>
  <si>
    <t>Nguyễn Thị Tươi</t>
  </si>
  <si>
    <t>Phạm Hữu Sáng</t>
  </si>
  <si>
    <t>Phạm Hữu Dương</t>
  </si>
  <si>
    <t>Trần Hữu Tân</t>
  </si>
  <si>
    <t>Trần Hữu Thái</t>
  </si>
  <si>
    <t>Trần Thị Linh Dung</t>
  </si>
  <si>
    <t>Trương Thị Xanh</t>
  </si>
  <si>
    <t>Nguyễn Thị Trinh</t>
  </si>
  <si>
    <t>Nguyễn Thị Thanh</t>
  </si>
  <si>
    <t>Nguyễn Thị Thanh Hà</t>
  </si>
  <si>
    <t>Nguyễn Hữu Phước</t>
  </si>
  <si>
    <t>Nguyễn Thị Thảo</t>
  </si>
  <si>
    <t>Phan Văn Trường</t>
  </si>
  <si>
    <t>Nguyễn Thị Mỹ</t>
  </si>
  <si>
    <t>Phan Thị Trang</t>
  </si>
  <si>
    <t>Phan Thị Huyền Diệu</t>
  </si>
  <si>
    <t>Phan Thị Huyền Thư</t>
  </si>
  <si>
    <t>Nguyễn Thị Sen</t>
  </si>
  <si>
    <t>Trương Xuân Hùng</t>
  </si>
  <si>
    <t>Nguyễn Thị Thủy</t>
  </si>
  <si>
    <t>Trương Thị Diệu Cúc</t>
  </si>
  <si>
    <t>Trương Xuân Thọ</t>
  </si>
  <si>
    <t>Trương Nguyễn Ngọc Duyên</t>
  </si>
  <si>
    <t>Phạm Hữu Thung</t>
  </si>
  <si>
    <t>Nguyễn Thị Minh</t>
  </si>
  <si>
    <t>Nguyễn Thị Cúc</t>
  </si>
  <si>
    <t>Phạm Hữu Thọ</t>
  </si>
  <si>
    <t>Phạm Thị Chắt</t>
  </si>
  <si>
    <t>Nguyễn Hữu Tữu</t>
  </si>
  <si>
    <t>Nguyễn Thị Hạnh</t>
  </si>
  <si>
    <t>Nguyễn Công Khánh</t>
  </si>
  <si>
    <t>Trương Thị Nậy</t>
  </si>
  <si>
    <t>Nguyễn Hữu Hồng</t>
  </si>
  <si>
    <t>Võ Thị Huệ</t>
  </si>
  <si>
    <t>Nguyễn Hữu Hoàng</t>
  </si>
  <si>
    <t>Trương Quang Tuệ</t>
  </si>
  <si>
    <t>Trương Thị Minh</t>
  </si>
  <si>
    <t>Phan Thị Minh</t>
  </si>
  <si>
    <t>Trần Văn Vũ</t>
  </si>
  <si>
    <t>Lê Đình Huệ</t>
  </si>
  <si>
    <t>Nguyễn Thị Hai</t>
  </si>
  <si>
    <t>Lê Đình An</t>
  </si>
  <si>
    <t>Phan Văn Lân</t>
  </si>
  <si>
    <t>Nguyễn Thị Hải</t>
  </si>
  <si>
    <t>Nguyễn Thị Hồng</t>
  </si>
  <si>
    <t>Nguyễn Thị Hoa</t>
  </si>
  <si>
    <t>Nguyễn Văn Tuấn</t>
  </si>
  <si>
    <t>Nguyễn Văn Tình</t>
  </si>
  <si>
    <t>Đinh Thị Hòe</t>
  </si>
  <si>
    <t>Nguyễn Minh Nguyên</t>
  </si>
  <si>
    <t>con</t>
  </si>
  <si>
    <t>Phan Thị Hương</t>
  </si>
  <si>
    <t>Bùi Thị Thảo Trân</t>
  </si>
  <si>
    <t>Bùi Nhật Châu</t>
  </si>
  <si>
    <t>Trương Quang Lài</t>
  </si>
  <si>
    <t>Nguyễn Văn Phúc</t>
  </si>
  <si>
    <t>Nguyễn Thị Cởi</t>
  </si>
  <si>
    <t>Nguyễn Văn Phát Lộc</t>
  </si>
  <si>
    <t>Nguyễn Bảo Ngọc</t>
  </si>
  <si>
    <t>Nguyễn Hồng Ngọc</t>
  </si>
  <si>
    <t>Nguyễn Văn Tư</t>
  </si>
  <si>
    <t>Nguyễn Văn Hoài</t>
  </si>
  <si>
    <t>Nguyễn Văn Hân</t>
  </si>
  <si>
    <t>Nguyễn Văn Thái</t>
  </si>
  <si>
    <t>Nguyễn Thị Thương</t>
  </si>
  <si>
    <t>Nguyễn Đoàn Thảo Nhi</t>
  </si>
  <si>
    <t>Nguyễn Khả Vy</t>
  </si>
  <si>
    <t>Nguyễn Khả Hân</t>
  </si>
  <si>
    <t>Nguyễn Tất Cảnh</t>
  </si>
  <si>
    <t>Đậu Thị Hồng</t>
  </si>
  <si>
    <t>Nguyễn Tất Thanh</t>
  </si>
  <si>
    <t xml:space="preserve">Con </t>
  </si>
  <si>
    <t>Nguyễn Thị Hằng</t>
  </si>
  <si>
    <t>Nguyễn Văn Khanh</t>
  </si>
  <si>
    <t>Lê Thị Thắm</t>
  </si>
  <si>
    <t>Nguyễn Thị Liễu</t>
  </si>
  <si>
    <t>Nguyễn Thị Hương</t>
  </si>
  <si>
    <t>Nguyễn Thái Hà</t>
  </si>
  <si>
    <t>Phan Thanh Tịnh</t>
  </si>
  <si>
    <t>Đặng Thị Nhàn</t>
  </si>
  <si>
    <t>Phan Thái Hà</t>
  </si>
  <si>
    <t xml:space="preserve"> Hồ Thị Thanh Mai</t>
  </si>
  <si>
    <t>Phan Hồ Lệ Quyên</t>
  </si>
  <si>
    <t>Phan Mạnh Hoàng</t>
  </si>
  <si>
    <t>Phan Mạnh Hưng</t>
  </si>
  <si>
    <t>Phạm Thị Vân</t>
  </si>
  <si>
    <t>Nguyễn Tất Hòa</t>
  </si>
  <si>
    <t>Nguyễn Tất Sơn</t>
  </si>
  <si>
    <t>Nguyễn Tất Tuấn</t>
  </si>
  <si>
    <t>Phạm Thị Tỷ</t>
  </si>
  <si>
    <t>Mai Thị Định</t>
  </si>
  <si>
    <t>Nguyễn Tất Quang</t>
  </si>
  <si>
    <t xml:space="preserve"> Đào Thị Nữ</t>
  </si>
  <si>
    <t>Lê Thị Quang</t>
  </si>
  <si>
    <t>Lê Đăng Thịnh</t>
  </si>
  <si>
    <t>Trương Thị Lan</t>
  </si>
  <si>
    <t>Trần Thị Ái Khuyên</t>
  </si>
  <si>
    <t>Trần Đờn</t>
  </si>
  <si>
    <t>Bố</t>
  </si>
  <si>
    <t>Võ Thị Khang</t>
  </si>
  <si>
    <t>Mẹ</t>
  </si>
  <si>
    <t>Bùi Sơn Trung</t>
  </si>
  <si>
    <t>Nguyễn Thị Tam</t>
  </si>
  <si>
    <t>Bùi Thị Thảo</t>
  </si>
  <si>
    <t>Nguyễn Ngọc Uyên Nhi</t>
  </si>
  <si>
    <t>Lê Thị Niêm</t>
  </si>
  <si>
    <t xml:space="preserve">Nguyễn Thị Phương </t>
  </si>
  <si>
    <t>Nguyễn Bá Cường</t>
  </si>
  <si>
    <t>Nguyễn Thị Nhân</t>
  </si>
  <si>
    <t>Võ Tá Bình</t>
  </si>
  <si>
    <t>Trần Thị Dung</t>
  </si>
  <si>
    <t>Võ Anh Quốc</t>
  </si>
  <si>
    <t>Phạm Văn Lĩnh</t>
  </si>
  <si>
    <t>Phạm Văn Nhân</t>
  </si>
  <si>
    <t>Nguyễn Thị Thanh Liễu</t>
  </si>
  <si>
    <t>Lê Văn Minh</t>
  </si>
  <si>
    <t>Lê Thị Thu Hiền</t>
  </si>
  <si>
    <t>Lê Quang Huy</t>
  </si>
  <si>
    <t>01/02/1927</t>
  </si>
  <si>
    <t>01/6/1971</t>
  </si>
  <si>
    <t>28/5/2010</t>
  </si>
  <si>
    <t>1/12/1986</t>
  </si>
  <si>
    <t>12/10/2014</t>
  </si>
  <si>
    <t>5/5/1956</t>
  </si>
  <si>
    <t>26/12/1987</t>
  </si>
  <si>
    <t>10/10/1973</t>
  </si>
  <si>
    <t>15/6/1974</t>
  </si>
  <si>
    <t>12/12/1951</t>
  </si>
  <si>
    <t>17/3/1948</t>
  </si>
  <si>
    <t>7/4/1955</t>
  </si>
  <si>
    <t>10/7/2008</t>
  </si>
  <si>
    <t>12/12/1945</t>
  </si>
  <si>
    <t>20/12/2010</t>
  </si>
  <si>
    <t>18/10/2016</t>
  </si>
  <si>
    <t>29/7/1986</t>
  </si>
  <si>
    <t>10/4/2010</t>
  </si>
  <si>
    <t>24/10/1971</t>
  </si>
  <si>
    <t>23/01/2007</t>
  </si>
  <si>
    <t>25/4/1980</t>
  </si>
  <si>
    <t>18/02/2011</t>
  </si>
  <si>
    <t>22/12/1982</t>
  </si>
  <si>
    <t>27/10/2006</t>
  </si>
  <si>
    <t>30/01/2013</t>
  </si>
  <si>
    <t>17/01/1942</t>
  </si>
  <si>
    <t>13/01/1938</t>
  </si>
  <si>
    <t>20/5/1938</t>
  </si>
  <si>
    <t>2/3/1937</t>
  </si>
  <si>
    <t>10/10/1997</t>
  </si>
  <si>
    <t>20/12/1958</t>
  </si>
  <si>
    <t>20/01/1959</t>
  </si>
  <si>
    <t>10/02/1952</t>
  </si>
  <si>
    <t>12/4/1985</t>
  </si>
  <si>
    <t>16/10/2015</t>
  </si>
  <si>
    <t>20/3/1981</t>
  </si>
  <si>
    <t>16/12/2015</t>
  </si>
  <si>
    <t>20/10/2008</t>
  </si>
  <si>
    <t>12/02/1930</t>
  </si>
  <si>
    <t>20/02/1934</t>
  </si>
  <si>
    <t>15/11/1976</t>
  </si>
  <si>
    <t>25/11/2010</t>
  </si>
  <si>
    <t>28/10/2014</t>
  </si>
  <si>
    <t>19/10/2016</t>
  </si>
  <si>
    <t>20/10/1973</t>
  </si>
  <si>
    <t>23/12/1972</t>
  </si>
  <si>
    <t>31/01/2002</t>
  </si>
  <si>
    <t>10/10/1958</t>
  </si>
  <si>
    <t>23/3/1993</t>
  </si>
  <si>
    <t>25/12/1946</t>
  </si>
  <si>
    <t>20/12/1956</t>
  </si>
  <si>
    <t>11/02/2012</t>
  </si>
  <si>
    <t>10/4/1935</t>
  </si>
  <si>
    <t>1/4/1930</t>
  </si>
  <si>
    <t>14/02/1954</t>
  </si>
  <si>
    <t>15/6/1959</t>
  </si>
  <si>
    <t>6/4/1971</t>
  </si>
  <si>
    <t>12/10/1936</t>
  </si>
  <si>
    <t>28/3/2003</t>
  </si>
  <si>
    <t>13/7/1950</t>
  </si>
  <si>
    <t>20/10/1970</t>
  </si>
  <si>
    <t>12/11/2005</t>
  </si>
  <si>
    <t>Nữ</t>
  </si>
  <si>
    <t>Nam</t>
  </si>
  <si>
    <t xml:space="preserve"> Nam</t>
  </si>
  <si>
    <t>042159003809</t>
  </si>
  <si>
    <t>042071002782</t>
  </si>
  <si>
    <t>042086003110</t>
  </si>
  <si>
    <t>042056002393</t>
  </si>
  <si>
    <t>042087003432</t>
  </si>
  <si>
    <t>042064003596</t>
  </si>
  <si>
    <t>042089003064</t>
  </si>
  <si>
    <t>042173004156</t>
  </si>
  <si>
    <t>040157003544</t>
  </si>
  <si>
    <t>042151001473</t>
  </si>
  <si>
    <t>042208001879</t>
  </si>
  <si>
    <t>042152000659</t>
  </si>
  <si>
    <t>042145000879</t>
  </si>
  <si>
    <t>042074004154</t>
  </si>
  <si>
    <t>042182004904</t>
  </si>
  <si>
    <t>042309011561</t>
  </si>
  <si>
    <t>042316010432</t>
  </si>
  <si>
    <t>042086010595</t>
  </si>
  <si>
    <t>040193005988</t>
  </si>
  <si>
    <t>180276653</t>
  </si>
  <si>
    <t>042163003499</t>
  </si>
  <si>
    <t>042082003400</t>
  </si>
  <si>
    <t>042181003382</t>
  </si>
  <si>
    <t>042305002857</t>
  </si>
  <si>
    <t>042142000860</t>
  </si>
  <si>
    <t>042138000470</t>
  </si>
  <si>
    <t>042080002672</t>
  </si>
  <si>
    <t>042176003985</t>
  </si>
  <si>
    <t>042037000426</t>
  </si>
  <si>
    <t>042164003688</t>
  </si>
  <si>
    <t>040159004445</t>
  </si>
  <si>
    <t>042204004689</t>
  </si>
  <si>
    <t>042185005138</t>
  </si>
  <si>
    <t>042181003947</t>
  </si>
  <si>
    <t>042178003798</t>
  </si>
  <si>
    <t>042076003964</t>
  </si>
  <si>
    <t>042094001561</t>
  </si>
  <si>
    <t>042197001665</t>
  </si>
  <si>
    <t>042172003484</t>
  </si>
  <si>
    <t>042202010173</t>
  </si>
  <si>
    <t>042320007074</t>
  </si>
  <si>
    <t>042058009689</t>
  </si>
  <si>
    <t>042193003580</t>
  </si>
  <si>
    <t>042301005721</t>
  </si>
  <si>
    <t>042057002530</t>
  </si>
  <si>
    <t>042171017866</t>
  </si>
  <si>
    <t>042154002004</t>
  </si>
  <si>
    <t>042083003725</t>
  </si>
  <si>
    <t>042176003965</t>
  </si>
  <si>
    <t>042072012998</t>
  </si>
  <si>
    <t>042205004375</t>
  </si>
  <si>
    <t>Vĩnh Hòa</t>
  </si>
  <si>
    <t>Tuy Hòa</t>
  </si>
  <si>
    <t>Nam Tiến</t>
  </si>
  <si>
    <t>Hợp Tiến</t>
  </si>
  <si>
    <t>Yên Đồng</t>
  </si>
  <si>
    <t>Đại Đồng</t>
  </si>
  <si>
    <t>Nhật Tân</t>
  </si>
  <si>
    <t>Tân Tiến</t>
  </si>
  <si>
    <t>Linh Tiến</t>
  </si>
  <si>
    <t>Linh Tân</t>
  </si>
  <si>
    <t>Hòa Linh</t>
  </si>
  <si>
    <t>Thạch Linh</t>
  </si>
  <si>
    <t>x</t>
  </si>
  <si>
    <t>Hà Tĩnh</t>
  </si>
  <si>
    <t>Lê Văn Dũng</t>
  </si>
  <si>
    <t>Trần Thị Hòa</t>
  </si>
  <si>
    <t>Lê Trần Như Ý</t>
  </si>
  <si>
    <t>Lê Trần Thanh Trúc</t>
  </si>
  <si>
    <t>Phan Thị Hải</t>
  </si>
  <si>
    <t>Phan Thị Bảo Ngọc</t>
  </si>
  <si>
    <t>Nguyễn Thị Lợi</t>
  </si>
  <si>
    <t>Trần Thị Thùy Linh</t>
  </si>
  <si>
    <t>Trần Văn Đức</t>
  </si>
  <si>
    <t>Trần Văn Anh</t>
  </si>
  <si>
    <t>Trần Văn Quý</t>
  </si>
  <si>
    <t>Nguyễn Thị Vân Anh</t>
  </si>
  <si>
    <t>Trương Văn Dũng</t>
  </si>
  <si>
    <t>Nguyễn Thị Nga</t>
  </si>
  <si>
    <t>Trương Thị Diệu Thúy</t>
  </si>
  <si>
    <t>Nguyễn Văn Hùng</t>
  </si>
  <si>
    <t>Nguyễn Thị Bình</t>
  </si>
  <si>
    <t>Trương Xuân Đức</t>
  </si>
  <si>
    <t>Phạm Thị Thủy</t>
  </si>
  <si>
    <t>Trương Xuân Minh Khang</t>
  </si>
  <si>
    <t>Trương An Nhiên</t>
  </si>
  <si>
    <t>Trương Xuân Nam</t>
  </si>
  <si>
    <t>Mai Thị Luyến</t>
  </si>
  <si>
    <t>Trương Thị Lê Na</t>
  </si>
  <si>
    <t>Trương Xuân Nhật Anh</t>
  </si>
  <si>
    <t>Trương Thị Linh Đan</t>
  </si>
  <si>
    <t>Trương Thị Bảo Ngọc</t>
  </si>
  <si>
    <t>Phạm Hữu Trinh</t>
  </si>
  <si>
    <t>Ngô Thị Hải</t>
  </si>
  <si>
    <t>Phạm Hữu Khánh</t>
  </si>
  <si>
    <t>Võ Thị Biên</t>
  </si>
  <si>
    <t>Phạm Kim Ngân</t>
  </si>
  <si>
    <t>Phạm Hữu Kế</t>
  </si>
  <si>
    <t>Võ Thị Vinh</t>
  </si>
  <si>
    <t>Phạm Thị Hoài</t>
  </si>
  <si>
    <t>Phạm Thị Hồng Ngọc</t>
  </si>
  <si>
    <t>Nguyễn Duy Hiếu</t>
  </si>
  <si>
    <t>Lê Thị Đào</t>
  </si>
  <si>
    <t>Nguyễn Ngọc Anh</t>
  </si>
  <si>
    <t>Nguyễn Thị Khánh Đoan</t>
  </si>
  <si>
    <t>Nguyễn Thị Hoan</t>
  </si>
  <si>
    <t>Nguyễn Chí Hải</t>
  </si>
  <si>
    <t>Nguyễn Tuấn Thụ</t>
  </si>
  <si>
    <t>Nguyễn Thị Ngọc Diễm</t>
  </si>
  <si>
    <t>Nguyễn Thị Hồng Huế</t>
  </si>
  <si>
    <t>Nguyễn Thị Ngọc Doan</t>
  </si>
  <si>
    <t>Phan Thị Lan</t>
  </si>
  <si>
    <t>Nguyễn Trung Kiên</t>
  </si>
  <si>
    <t>Nguyễn Trung Phong</t>
  </si>
  <si>
    <t>Đoàn Quốc Bình</t>
  </si>
  <si>
    <t>Phạm Thị Hường</t>
  </si>
  <si>
    <t>Đoàn Mạnh Quân</t>
  </si>
  <si>
    <t>Đoàn Thùy Trang</t>
  </si>
  <si>
    <t>Trương Quang Tuấn</t>
  </si>
  <si>
    <t>Dương Thị Ngọc</t>
  </si>
  <si>
    <t>Trương Thị Hoài Thương</t>
  </si>
  <si>
    <t>Trương Thị Hải Yến</t>
  </si>
  <si>
    <t>Trương Thị Mỹ Hoa</t>
  </si>
  <si>
    <t>Trương Quang Khởi</t>
  </si>
  <si>
    <t>Trương Thị Tám</t>
  </si>
  <si>
    <t>Trịnh Nữ Phương Linh</t>
  </si>
  <si>
    <t>Trịnh Nguyễn Linh Đan</t>
  </si>
  <si>
    <t>Trịnh Lê Minh Châu</t>
  </si>
  <si>
    <t>Lê Thị Tuyết</t>
  </si>
  <si>
    <t>Nguyễn Mỹ Lệ</t>
  </si>
  <si>
    <t>Nguyễn Thị Mỹ Linh</t>
  </si>
  <si>
    <t>Nguyễn Phương Long</t>
  </si>
  <si>
    <t xml:space="preserve">Nguyễn Thanh Tuấn </t>
  </si>
  <si>
    <t>Lê Thị Tình</t>
  </si>
  <si>
    <t>Nguyễn Quốc Việt</t>
  </si>
  <si>
    <t>Nguyễn Văn Linh</t>
  </si>
  <si>
    <t>Nguyễn Văn Bình</t>
  </si>
  <si>
    <t>Thái Doãn Hoàng Quân</t>
  </si>
  <si>
    <t>Đặng Thị Thảo</t>
  </si>
  <si>
    <t>Trương Bá Tài</t>
  </si>
  <si>
    <t>Trương Thị Ngân</t>
  </si>
  <si>
    <t>Phan Thị Thao</t>
  </si>
  <si>
    <t>Lê Thị Kiều</t>
  </si>
  <si>
    <t>Nguyễn Huy Tân</t>
  </si>
  <si>
    <t>Nguyễn Thị Khẩn</t>
  </si>
  <si>
    <t>Nguyễn Huy Tịnh</t>
  </si>
  <si>
    <t>Nguyễn Thị Hà Vĩnh</t>
  </si>
  <si>
    <t>Nguyễn Thị Thanh Mẫn</t>
  </si>
  <si>
    <t>Nguyễn Thị Thanh Ngoan</t>
  </si>
  <si>
    <t>Nguyễn Huy Thông</t>
  </si>
  <si>
    <t>Đoàn Thị Tịnh</t>
  </si>
  <si>
    <t>Nguyễn Văn Thủy</t>
  </si>
  <si>
    <t>Dương Thị Thúy</t>
  </si>
  <si>
    <t>Nguyễn Văn Quân</t>
  </si>
  <si>
    <t>Trương Thị Tam</t>
  </si>
  <si>
    <t>Nguyễn Quỳnh Thơ</t>
  </si>
  <si>
    <t>Nguyễn Tất Bình</t>
  </si>
  <si>
    <t>Thái Thị Hoa</t>
  </si>
  <si>
    <t>Nguyễn Thị Thắm</t>
  </si>
  <si>
    <t>Nguyễn Thị Phương Chi</t>
  </si>
  <si>
    <t>Nguyễn Thị Phương Anh</t>
  </si>
  <si>
    <t>Nguyễn Văn Hoan</t>
  </si>
  <si>
    <t>Võ Thị Liên</t>
  </si>
  <si>
    <t>Nguyễn Văn Thiết</t>
  </si>
  <si>
    <t>Nguyễn Văn Tùng Anh</t>
  </si>
  <si>
    <t>Nguyễn Văn Hoàng Khôi</t>
  </si>
  <si>
    <t>Nguyễn Văn Gia Hưng</t>
  </si>
  <si>
    <t>Nguyễn Thị Vinh</t>
  </si>
  <si>
    <t>Nguyễn Thị Phương Linh</t>
  </si>
  <si>
    <t>Nguyễn Thị Hảo</t>
  </si>
  <si>
    <t>Trương Thị Định</t>
  </si>
  <si>
    <t>Lê Đăng Trung Quân</t>
  </si>
  <si>
    <t>Lê Thị Tâm</t>
  </si>
  <si>
    <t>Lê Việt Anh</t>
  </si>
  <si>
    <t>Nguyễn Phi Hà</t>
  </si>
  <si>
    <t>Nguyễn Phi Chiến Thắng</t>
  </si>
  <si>
    <t>Nguyễn Phi Bảo An</t>
  </si>
  <si>
    <t>Nguyễn Thị Cảnh</t>
  </si>
  <si>
    <t>Nguyễn Thị Hà Vy</t>
  </si>
  <si>
    <t>Nguyễn Tường Vy</t>
  </si>
  <si>
    <t>Nguyễn Phi Hưng</t>
  </si>
  <si>
    <t>Trần Thị Hà</t>
  </si>
  <si>
    <t>Nguyễn Văn Trung Kiên</t>
  </si>
  <si>
    <t>Nguyễn Duy Tam</t>
  </si>
  <si>
    <t>Nguyễn Duy Hiệp</t>
  </si>
  <si>
    <t>Nguyễn Duy Quang</t>
  </si>
  <si>
    <t>Nguyễn Duy Trung</t>
  </si>
  <si>
    <t>01/11/2017</t>
  </si>
  <si>
    <t>26/3/1970</t>
  </si>
  <si>
    <t>01/01/2009</t>
  </si>
  <si>
    <t>16/10/2004</t>
  </si>
  <si>
    <t>01/04/1976</t>
  </si>
  <si>
    <t>20/02/1973</t>
  </si>
  <si>
    <t>07/01/1996</t>
  </si>
  <si>
    <t>05/01/1982</t>
  </si>
  <si>
    <t>29/12/2017</t>
  </si>
  <si>
    <t>23/9/2020</t>
  </si>
  <si>
    <t>01/01/1967</t>
  </si>
  <si>
    <t>03/10/2011</t>
  </si>
  <si>
    <t>30/12/1976</t>
  </si>
  <si>
    <t>19/11/1981</t>
  </si>
  <si>
    <t>19/12/2014</t>
  </si>
  <si>
    <t>20/02/2018</t>
  </si>
  <si>
    <t>25/10/2003</t>
  </si>
  <si>
    <t>12/02/1986</t>
  </si>
  <si>
    <t>16/12/1992</t>
  </si>
  <si>
    <t>24/02/1992</t>
  </si>
  <si>
    <t>26/12/2014</t>
  </si>
  <si>
    <t>02/11/1986</t>
  </si>
  <si>
    <t>23/01/2008</t>
  </si>
  <si>
    <t>18/12/2018</t>
  </si>
  <si>
    <t>11/10/1987</t>
  </si>
  <si>
    <t>26/04/2008</t>
  </si>
  <si>
    <t>21/02/1981</t>
  </si>
  <si>
    <t>31/10/1999</t>
  </si>
  <si>
    <t>26/10/2001</t>
  </si>
  <si>
    <t>26/12/1977</t>
  </si>
  <si>
    <t>19/01/2006</t>
  </si>
  <si>
    <t>02/11/2007</t>
  </si>
  <si>
    <t>01/01/1923</t>
  </si>
  <si>
    <t>16/11/2009</t>
  </si>
  <si>
    <t>08/02/2012</t>
  </si>
  <si>
    <t>31/01/2020</t>
  </si>
  <si>
    <t>01/01/1973</t>
  </si>
  <si>
    <t>16/11/1970</t>
  </si>
  <si>
    <t>16/11/2006</t>
  </si>
  <si>
    <t>20/02/1972</t>
  </si>
  <si>
    <t>03/11/2009</t>
  </si>
  <si>
    <t>04/10/1976</t>
  </si>
  <si>
    <t>31/01/2009</t>
  </si>
  <si>
    <t>29/11/1992</t>
  </si>
  <si>
    <t>28/10/2018</t>
  </si>
  <si>
    <t>02/02/1962</t>
  </si>
  <si>
    <t>06/01/2005</t>
  </si>
  <si>
    <t>12/07/1963</t>
  </si>
  <si>
    <t>02/01/2003</t>
  </si>
  <si>
    <t>23/05/1971</t>
  </si>
  <si>
    <t>20/10/2005</t>
  </si>
  <si>
    <t>20/10/1982</t>
  </si>
  <si>
    <t>28/12/2008</t>
  </si>
  <si>
    <t>05/12/2018</t>
  </si>
  <si>
    <t xml:space="preserve"> Nữ</t>
  </si>
  <si>
    <t>042090022781</t>
  </si>
  <si>
    <t>042195002603</t>
  </si>
  <si>
    <t>042170002883</t>
  </si>
  <si>
    <t>042187005012</t>
  </si>
  <si>
    <t>042171001853</t>
  </si>
  <si>
    <t>042310004877</t>
  </si>
  <si>
    <t>042071003293</t>
  </si>
  <si>
    <t>042176004896</t>
  </si>
  <si>
    <t>042314012521</t>
  </si>
  <si>
    <t>042076003957</t>
  </si>
  <si>
    <t>042096006047</t>
  </si>
  <si>
    <t>042082003962</t>
  </si>
  <si>
    <t>042188004930</t>
  </si>
  <si>
    <t>042217015210</t>
  </si>
  <si>
    <t>042320009121</t>
  </si>
  <si>
    <t>042076003156</t>
  </si>
  <si>
    <t>042167002249</t>
  </si>
  <si>
    <t>042067002023</t>
  </si>
  <si>
    <t>042170002881</t>
  </si>
  <si>
    <t>042092017211</t>
  </si>
  <si>
    <t>040190042131</t>
  </si>
  <si>
    <t>042192003669</t>
  </si>
  <si>
    <t>042186004944</t>
  </si>
  <si>
    <t>042308011638</t>
  </si>
  <si>
    <t>042187004990</t>
  </si>
  <si>
    <t>042306002796</t>
  </si>
  <si>
    <t>042308004563</t>
  </si>
  <si>
    <t>042184004840</t>
  </si>
  <si>
    <t>042306008848</t>
  </si>
  <si>
    <t>042201001669</t>
  </si>
  <si>
    <t>042306008648</t>
  </si>
  <si>
    <t>042068002665</t>
  </si>
  <si>
    <t>042179003783</t>
  </si>
  <si>
    <t>042309002594</t>
  </si>
  <si>
    <t>042312014465</t>
  </si>
  <si>
    <t>042073002994</t>
  </si>
  <si>
    <t>042170002892</t>
  </si>
  <si>
    <t>042206000402</t>
  </si>
  <si>
    <t>042162002711</t>
  </si>
  <si>
    <t>042163002910</t>
  </si>
  <si>
    <t>042082003398</t>
  </si>
  <si>
    <t>042182004905</t>
  </si>
  <si>
    <t>01/01/1959</t>
  </si>
  <si>
    <t>Người cao tuổi</t>
  </si>
  <si>
    <t>Người khuyết tật</t>
  </si>
  <si>
    <t>Hộ nghèo đơn thân nuôi con</t>
  </si>
  <si>
    <t>Trương Quang Sơn</t>
  </si>
  <si>
    <t>Thông tin thành viên hưởng chính sách BTXH</t>
  </si>
  <si>
    <t>Chưa đủ tuổi lao động</t>
  </si>
  <si>
    <t>Hộ cận nghèo đơn thân nuôi con</t>
  </si>
  <si>
    <t>Chết</t>
  </si>
  <si>
    <t>Ốm đau</t>
  </si>
  <si>
    <t>040174002194</t>
  </si>
  <si>
    <t>02/6/1964</t>
  </si>
  <si>
    <t>02/01/1989</t>
  </si>
  <si>
    <t>01/01/1934</t>
  </si>
  <si>
    <t>01/01/1944</t>
  </si>
  <si>
    <t>08/4/2011</t>
  </si>
  <si>
    <t>31/8/2013</t>
  </si>
  <si>
    <t>04/02/1957</t>
  </si>
  <si>
    <t>02/9/1950</t>
  </si>
  <si>
    <t>01/01/1952</t>
  </si>
  <si>
    <t>05/02/1982</t>
  </si>
  <si>
    <t>03/11/2014</t>
  </si>
  <si>
    <t>4</t>
  </si>
  <si>
    <t>5</t>
  </si>
  <si>
    <t>Bệnh tật</t>
  </si>
  <si>
    <t>Già cả, ốm đau</t>
  </si>
  <si>
    <t>Già cả</t>
  </si>
  <si>
    <t>042097014764</t>
  </si>
  <si>
    <t>042152006547</t>
  </si>
  <si>
    <t>042186013193</t>
  </si>
  <si>
    <t>042209000534</t>
  </si>
  <si>
    <t>042214000928</t>
  </si>
  <si>
    <t>042311011705</t>
  </si>
  <si>
    <t>042318006646</t>
  </si>
  <si>
    <t>042222001185</t>
  </si>
  <si>
    <t>042159003193</t>
  </si>
  <si>
    <t>042309000485</t>
  </si>
  <si>
    <t>042313017436</t>
  </si>
  <si>
    <t>077318008690</t>
  </si>
  <si>
    <t>042092009785</t>
  </si>
  <si>
    <t>042214016847</t>
  </si>
  <si>
    <t>042317001858</t>
  </si>
  <si>
    <t>042173004177</t>
  </si>
  <si>
    <t>Nguyễn Văn Đại</t>
  </si>
  <si>
    <t>Nguyễn Văn Thế Vỹ</t>
  </si>
  <si>
    <t>Nguyễn Thảo Vy</t>
  </si>
  <si>
    <t>13/02/1988</t>
  </si>
  <si>
    <t>01/10/2014</t>
  </si>
  <si>
    <t>042084011293</t>
  </si>
  <si>
    <t>042188011453</t>
  </si>
  <si>
    <t>042212018093</t>
  </si>
  <si>
    <t>042314007347</t>
  </si>
  <si>
    <t>20/06/1934</t>
  </si>
  <si>
    <t>02/02/1993</t>
  </si>
  <si>
    <t>01/01/1931</t>
  </si>
  <si>
    <t>25/7/1963</t>
  </si>
  <si>
    <t>03/3/1942</t>
  </si>
  <si>
    <t>23/02/1953</t>
  </si>
  <si>
    <t>05/01/2005</t>
  </si>
  <si>
    <t>01/02/1935</t>
  </si>
  <si>
    <t>Trương Xuân Bằng</t>
  </si>
  <si>
    <t>Nguyễn Thị Định</t>
  </si>
  <si>
    <t>Trương Thị Mai Linh</t>
  </si>
  <si>
    <t>Trương Thị Tuyết Ngân</t>
  </si>
  <si>
    <t>Trương Xuân Thăng</t>
  </si>
  <si>
    <t>Trương Xuân Phong</t>
  </si>
  <si>
    <t>Võ Văn Tâm</t>
  </si>
  <si>
    <t>Nguyễn Thị Tâm</t>
  </si>
  <si>
    <t>042075001872</t>
  </si>
  <si>
    <t>14/6/2012</t>
  </si>
  <si>
    <t>01/01/1927</t>
  </si>
  <si>
    <t>09/11/1960</t>
  </si>
  <si>
    <t>08/01/1976</t>
  </si>
  <si>
    <t>Phạm An Nhiên</t>
  </si>
  <si>
    <t>31/10/2022</t>
  </si>
  <si>
    <t>Võ Thị Kim Oanh</t>
  </si>
  <si>
    <t>01/01/2001</t>
  </si>
  <si>
    <t>02/01/2017</t>
  </si>
  <si>
    <t>03/01/1980</t>
  </si>
  <si>
    <t>Võ Thị Thanh Nga</t>
  </si>
  <si>
    <t>042185019679</t>
  </si>
  <si>
    <t>Nguyễn Văn Thành</t>
  </si>
  <si>
    <t>Nguyễn Thành Đô</t>
  </si>
  <si>
    <t>01/01/1938</t>
  </si>
  <si>
    <t>02/01/1995</t>
  </si>
  <si>
    <t>042162003269</t>
  </si>
  <si>
    <t>042062010549</t>
  </si>
  <si>
    <t>042195005208</t>
  </si>
  <si>
    <t>042099003775</t>
  </si>
  <si>
    <t>Nguyễn Văn Trung Hiền</t>
  </si>
  <si>
    <t>18/01/2008</t>
  </si>
  <si>
    <t>Trương Huy Bình</t>
  </si>
  <si>
    <t>Trương Hoàng Bảo Ngân</t>
  </si>
  <si>
    <t>Hồ Công Trí</t>
  </si>
  <si>
    <t>Hồ Văn Công Tấn</t>
  </si>
  <si>
    <t>042058002140</t>
  </si>
  <si>
    <t>042166000949</t>
  </si>
  <si>
    <t>042301000453</t>
  </si>
  <si>
    <t>042205001230</t>
  </si>
  <si>
    <t>Đậu Xuân Mai</t>
  </si>
  <si>
    <t>042056002375</t>
  </si>
  <si>
    <t>Võ Thị Hường</t>
  </si>
  <si>
    <t>Ngô Thị Hiền Lương</t>
  </si>
  <si>
    <t>Đậu Thị Huyền Trâm</t>
  </si>
  <si>
    <t>Đậu Thị Huyền Trang</t>
  </si>
  <si>
    <t>10/10/1956</t>
  </si>
  <si>
    <t>01/12/1988</t>
  </si>
  <si>
    <t>15/10/2015</t>
  </si>
  <si>
    <t>02/01/2021</t>
  </si>
  <si>
    <t>042160010527</t>
  </si>
  <si>
    <t>042188018071</t>
  </si>
  <si>
    <t>11/10/2011</t>
  </si>
  <si>
    <t>07/10/2019</t>
  </si>
  <si>
    <r>
      <t xml:space="preserve">Kết quả rà soát </t>
    </r>
    <r>
      <rPr>
        <sz val="11"/>
        <rFont val="Times New Roman"/>
        <family val="1"/>
      </rPr>
      <t>(chính thức)</t>
    </r>
  </si>
  <si>
    <r>
      <rPr>
        <sz val="12"/>
        <color theme="1"/>
        <rFont val="Times New Roman"/>
        <family val="1"/>
      </rPr>
      <t>ỦY BAN NHÂN DÂN</t>
    </r>
    <r>
      <rPr>
        <b/>
        <sz val="12"/>
        <color theme="1"/>
        <rFont val="Times New Roman"/>
        <family val="1"/>
      </rPr>
      <t xml:space="preserve">
PHƯỜNG THẠCH LINH</t>
    </r>
  </si>
  <si>
    <t>TDP Vĩnh Hòa</t>
  </si>
  <si>
    <t>TDP Tuy Hòa</t>
  </si>
  <si>
    <t>TDP Nam Tiến</t>
  </si>
  <si>
    <t>TDP Hợp Tiến</t>
  </si>
  <si>
    <t>TDP Yên Đồng</t>
  </si>
  <si>
    <t>TDP Đại Đồng</t>
  </si>
  <si>
    <t>TDP Nhật Tân</t>
  </si>
  <si>
    <t>TDP Tân Tiến</t>
  </si>
  <si>
    <t>TDP Linh Tiến</t>
  </si>
  <si>
    <t>TDP Linh Tân</t>
  </si>
  <si>
    <t>TDP Hòa Linh</t>
  </si>
  <si>
    <t>6</t>
  </si>
  <si>
    <t>7</t>
  </si>
  <si>
    <t>8</t>
  </si>
  <si>
    <t>9</t>
  </si>
  <si>
    <t>10</t>
  </si>
  <si>
    <t>11</t>
  </si>
  <si>
    <t>12</t>
  </si>
  <si>
    <r>
      <rPr>
        <sz val="11"/>
        <color theme="1"/>
        <rFont val="Times New Roman"/>
        <family val="1"/>
      </rPr>
      <t>ỦY BAN NHÂN DÂN</t>
    </r>
    <r>
      <rPr>
        <b/>
        <sz val="11"/>
        <color theme="1"/>
        <rFont val="Times New Roman"/>
        <family val="1"/>
      </rPr>
      <t xml:space="preserve">
PHƯỜNG THẠCH LINH</t>
    </r>
  </si>
  <si>
    <r>
      <t xml:space="preserve">ỦY BAN NHÂN DÂN
</t>
    </r>
    <r>
      <rPr>
        <b/>
        <sz val="12"/>
        <rFont val="Times New Roman"/>
        <family val="1"/>
      </rPr>
      <t>PHƯỜNG THẠCH LINH</t>
    </r>
  </si>
  <si>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</si>
  <si>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</si>
  <si>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</si>
  <si>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</si>
  <si>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</si>
  <si>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</si>
  <si>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</si>
  <si>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</si>
  <si>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</si>
  <si>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</si>
  <si>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</si>
  <si>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</si>
  <si>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</si>
  <si>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</si>
  <si>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</si>
  <si>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</si>
  <si>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</si>
  <si>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</si>
  <si>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</si>
  <si>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</si>
  <si>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</si>
  <si>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</si>
  <si>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</si>
  <si>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</si>
  <si>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</si>
  <si>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</si>
  <si>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</si>
  <si>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</si>
  <si>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</si>
  <si>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43</t>
  </si>
  <si>
    <t>45</t>
  </si>
  <si>
    <t>46</t>
  </si>
  <si>
    <t>47</t>
  </si>
  <si>
    <t>49</t>
  </si>
  <si>
    <t>50</t>
  </si>
  <si>
    <t>51</t>
  </si>
  <si>
    <t>52</t>
  </si>
  <si>
    <t>08/02/1944</t>
  </si>
  <si>
    <t>042144000803</t>
  </si>
  <si>
    <t>Trương Quang Thái</t>
  </si>
  <si>
    <t>042077003310</t>
  </si>
  <si>
    <t>Nguyễn Thị Thúy</t>
  </si>
  <si>
    <t>042185005151</t>
  </si>
  <si>
    <t>Trương Thị Anh Thư</t>
  </si>
  <si>
    <t>15/01/2019</t>
  </si>
  <si>
    <t>Phạm Hữu  Đông</t>
  </si>
  <si>
    <t>dâu</t>
  </si>
  <si>
    <t>2/02/1993</t>
  </si>
  <si>
    <t>2/8/1980</t>
  </si>
  <si>
    <t>8/01/1976</t>
  </si>
  <si>
    <t>9/11/1960</t>
  </si>
  <si>
    <t>8/3/1962</t>
  </si>
  <si>
    <t>4/7/1989</t>
  </si>
  <si>
    <t>1/01/2001</t>
  </si>
  <si>
    <t>2/01/2017</t>
  </si>
  <si>
    <t>4/8/1958</t>
  </si>
  <si>
    <t>Hộ nghèo đơn thân nuôi con nhỏ</t>
  </si>
  <si>
    <t>20/6/1934</t>
  </si>
  <si>
    <t>Khuyết tật nhẹ</t>
  </si>
  <si>
    <t>Cao tuổi</t>
  </si>
  <si>
    <t>Khuyết tật</t>
  </si>
  <si>
    <t>Đang đi học</t>
  </si>
  <si>
    <t>Thổ</t>
  </si>
  <si>
    <r>
      <rPr>
        <sz val="13"/>
        <rFont val="Times New Roman"/>
        <family val="1"/>
      </rPr>
      <t>ỦY BAN NHÂN DÂN</t>
    </r>
    <r>
      <rPr>
        <b/>
        <sz val="13"/>
        <rFont val="Times New Roman"/>
        <family val="1"/>
      </rPr>
      <t xml:space="preserve">
PHƯỜNG THẠCH LINH</t>
    </r>
  </si>
  <si>
    <r>
      <t xml:space="preserve">Mẫu số 7.9. PHÂN TÍCH HỘ NGHÈO, HỘ CẬN NGHÈO THEO CÁC NHÓM DÂN TỘC
</t>
    </r>
    <r>
      <rPr>
        <b/>
        <i/>
        <sz val="13"/>
        <rFont val="Times New Roman"/>
        <family val="1"/>
      </rPr>
      <t>(Áp dụng cho cấp xã)</t>
    </r>
  </si>
  <si>
    <r>
      <t xml:space="preserve">NGƯỜI LẬP BIỂU
</t>
    </r>
    <r>
      <rPr>
        <i/>
        <sz val="12"/>
        <rFont val="Times New Roman"/>
        <family val="1"/>
      </rPr>
      <t>(Ký, ghi rõ họ và tên)</t>
    </r>
  </si>
  <si>
    <r>
      <t xml:space="preserve">TM. ỦY BAN NHÂN DÂN
CHỦ TỊCH
</t>
    </r>
    <r>
      <rPr>
        <i/>
        <sz val="12"/>
        <rFont val="Times New Roman"/>
        <family val="1"/>
      </rPr>
      <t>(Ký, đóng dấu, ghi rõ họ và tên)</t>
    </r>
  </si>
  <si>
    <t>Phạm Hồng Thiết</t>
  </si>
  <si>
    <t>05/12/1972</t>
  </si>
  <si>
    <t>042072001279</t>
  </si>
  <si>
    <t>Trần Thị Cúc</t>
  </si>
  <si>
    <t>Phạm Thị Ái Như</t>
  </si>
  <si>
    <t>Phạm Minh Hiếu</t>
  </si>
  <si>
    <r>
      <rPr>
        <sz val="12"/>
        <rFont val="Times New Roman"/>
        <family val="1"/>
      </rPr>
      <t>ỦY BAN NHÂN DÂN</t>
    </r>
    <r>
      <rPr>
        <b/>
        <sz val="12"/>
        <rFont val="Times New Roman"/>
        <family val="1"/>
      </rPr>
      <t xml:space="preserve">
PHƯỜNG THẠCH LINH</t>
    </r>
  </si>
  <si>
    <r>
      <t xml:space="preserve">Mẫu số 7.4. PHÂN TÍCH CÁC CHỈ SỐ THIẾU HỤT DỊCH VỤ XÃ HỘI CƠ BẢN CỦA HỘ NGHÈO
</t>
    </r>
    <r>
      <rPr>
        <b/>
        <i/>
        <sz val="13"/>
        <rFont val="Times New Roman"/>
        <family val="1"/>
      </rPr>
      <t>(Áp dụng cho cấp xã)</t>
    </r>
  </si>
  <si>
    <r>
      <t xml:space="preserve">
TM. ỦY BAN NHÂN DÂN
CHỦ TỊCH
</t>
    </r>
    <r>
      <rPr>
        <i/>
        <sz val="12"/>
        <rFont val="Times New Roman"/>
        <family val="1"/>
      </rPr>
      <t>(Ký, đóng dấu, ghi rõ họ và tên)</t>
    </r>
  </si>
  <si>
    <r>
      <t xml:space="preserve">Mẫu số 7.7. PHÂN TÍCH TỶ LỆ CÁC CHỈ SỐ THIẾU HỤT DỊCH VỤ XÃ HỘI CƠ BẢN CỦA HỘ CẬN NGHÈO
</t>
    </r>
    <r>
      <rPr>
        <b/>
        <i/>
        <sz val="13"/>
        <rFont val="Times New Roman"/>
        <family val="1"/>
      </rPr>
      <t>(Áp dụng cho cấp xã)</t>
    </r>
  </si>
  <si>
    <r>
      <t xml:space="preserve">Mẫu số 7.5. PHÂN TÍCH TỶ LỆ CÁC CHỈ SỐ THIẾU HỤT DỊCH VỤ XÃ HỘI CƠ BẢN CỦA HỘ NGHÈO
</t>
    </r>
    <r>
      <rPr>
        <b/>
        <i/>
        <sz val="13"/>
        <rFont val="Times New Roman"/>
        <family val="1"/>
      </rPr>
      <t>(Áp dụng cho cấp xã)</t>
    </r>
  </si>
  <si>
    <r>
      <t xml:space="preserve">Mẫu số 7.6. PHÂN TÍCH CÁC CHỈ SỐ THIẾU HỤT DỊCH VỤ XÃ HỘI CƠ BẢN CỦA HỘ CẬN NGHÈO
</t>
    </r>
    <r>
      <rPr>
        <b/>
        <i/>
        <sz val="13"/>
        <rFont val="Times New Roman"/>
        <family val="1"/>
      </rPr>
      <t>(Áp dụng cho cấp xã)</t>
    </r>
  </si>
  <si>
    <t>042073003567</t>
  </si>
  <si>
    <t>07/04//1948</t>
  </si>
  <si>
    <t>042056002376</t>
  </si>
  <si>
    <t>042303001660</t>
  </si>
  <si>
    <t>042048001423</t>
  </si>
  <si>
    <t>042150002115</t>
  </si>
  <si>
    <t>042210010853</t>
  </si>
  <si>
    <t>042165003133</t>
  </si>
  <si>
    <t>042058003148</t>
  </si>
  <si>
    <t>042048001421</t>
  </si>
  <si>
    <t>042150002123</t>
  </si>
  <si>
    <t>042147001342</t>
  </si>
  <si>
    <t>042078003338</t>
  </si>
  <si>
    <t>042138000469</t>
  </si>
  <si>
    <t>042079001132</t>
  </si>
  <si>
    <t>042123002920</t>
  </si>
  <si>
    <t>042310010926</t>
  </si>
  <si>
    <t>042152002232</t>
  </si>
  <si>
    <t>042082015904</t>
  </si>
  <si>
    <t>024191018890</t>
  </si>
  <si>
    <t>024316005862</t>
  </si>
  <si>
    <t>024316012538</t>
  </si>
  <si>
    <t>024218000891</t>
  </si>
  <si>
    <t>042311013662</t>
  </si>
  <si>
    <t>042313012137</t>
  </si>
  <si>
    <t>042210005020</t>
  </si>
  <si>
    <t>042212015596</t>
  </si>
  <si>
    <t>042180008431</t>
  </si>
  <si>
    <t>042211009776</t>
  </si>
  <si>
    <t>042310005228</t>
  </si>
  <si>
    <t>042312004787</t>
  </si>
  <si>
    <t>042160011403</t>
  </si>
  <si>
    <t>042076003969</t>
  </si>
  <si>
    <t>042177010929</t>
  </si>
  <si>
    <t>042304001311</t>
  </si>
  <si>
    <t>042206002827</t>
  </si>
  <si>
    <t>042213006556</t>
  </si>
  <si>
    <t>042316017259</t>
  </si>
  <si>
    <t>042215015271</t>
  </si>
  <si>
    <t>042089003069</t>
  </si>
  <si>
    <t>042215005112</t>
  </si>
  <si>
    <t>054308009898</t>
  </si>
  <si>
    <t>054212011108</t>
  </si>
  <si>
    <t>042210006418</t>
  </si>
  <si>
    <t>Nguyễn Văn Hữu Phước</t>
  </si>
  <si>
    <t>042214014904</t>
  </si>
  <si>
    <t>042316008265</t>
  </si>
  <si>
    <t>042316008266</t>
  </si>
  <si>
    <t>042317009394</t>
  </si>
  <si>
    <t>042320002126</t>
  </si>
  <si>
    <t>042320002128</t>
  </si>
  <si>
    <t>042074003536</t>
  </si>
  <si>
    <t>042317001185</t>
  </si>
  <si>
    <t>042085001501</t>
  </si>
  <si>
    <t>042216011443</t>
  </si>
  <si>
    <t>042217009754</t>
  </si>
  <si>
    <t>042161002131</t>
  </si>
  <si>
    <t>042130000265</t>
  </si>
  <si>
    <t>044154001204</t>
  </si>
  <si>
    <t>042134005731</t>
  </si>
  <si>
    <t>042203001592</t>
  </si>
  <si>
    <t>042158002646</t>
  </si>
  <si>
    <t>042191007253</t>
  </si>
  <si>
    <t>042097007523</t>
  </si>
  <si>
    <t>042151001254</t>
  </si>
  <si>
    <t>042208008574</t>
  </si>
  <si>
    <t>042314003830</t>
  </si>
  <si>
    <t>042317011134</t>
  </si>
  <si>
    <t>042320005313</t>
  </si>
  <si>
    <t>042309013641</t>
  </si>
  <si>
    <t>042304004796</t>
  </si>
  <si>
    <t>042211002545</t>
  </si>
  <si>
    <t>042215011217</t>
  </si>
  <si>
    <t>042219012411</t>
  </si>
  <si>
    <t>042081003264</t>
  </si>
  <si>
    <t>042176004684</t>
  </si>
  <si>
    <t>042307011667</t>
  </si>
  <si>
    <t>042308008195</t>
  </si>
  <si>
    <t>042317008025</t>
  </si>
  <si>
    <t>042303011967</t>
  </si>
  <si>
    <t>042204003941</t>
  </si>
  <si>
    <t>042311013561</t>
  </si>
  <si>
    <t>042314009766</t>
  </si>
  <si>
    <t>042081011468</t>
  </si>
  <si>
    <t>040182011451</t>
  </si>
  <si>
    <t>042313000436</t>
  </si>
  <si>
    <t>042314000505</t>
  </si>
  <si>
    <t>042318002924</t>
  </si>
  <si>
    <t>042174003165</t>
  </si>
  <si>
    <t>042097014238</t>
  </si>
  <si>
    <t>042303005805</t>
  </si>
  <si>
    <t>042306002792</t>
  </si>
  <si>
    <t>042311012264</t>
  </si>
  <si>
    <t>042071003285</t>
  </si>
  <si>
    <t>042207000443</t>
  </si>
  <si>
    <t>042308009139</t>
  </si>
  <si>
    <t>042312009060</t>
  </si>
  <si>
    <t>042207013588</t>
  </si>
  <si>
    <t>042220002007</t>
  </si>
  <si>
    <t>040176002978</t>
  </si>
  <si>
    <t>042309007401</t>
  </si>
  <si>
    <t>042316010438</t>
  </si>
  <si>
    <t>Nguyễn Thị Hòa</t>
  </si>
  <si>
    <t>042172004131</t>
  </si>
  <si>
    <t>042309000151</t>
  </si>
  <si>
    <t>042305003844</t>
  </si>
  <si>
    <t>042127000052</t>
  </si>
  <si>
    <t>042203001683</t>
  </si>
  <si>
    <t>042305000964</t>
  </si>
  <si>
    <t>042208008540</t>
  </si>
  <si>
    <t>042214007563</t>
  </si>
  <si>
    <t>042307007862</t>
  </si>
  <si>
    <t>042309006333</t>
  </si>
  <si>
    <t>042218012990</t>
  </si>
  <si>
    <t>042051004394</t>
  </si>
  <si>
    <t>042083006651</t>
  </si>
  <si>
    <t>042208011553</t>
  </si>
  <si>
    <t>042213017589</t>
  </si>
  <si>
    <t>042127002583</t>
  </si>
  <si>
    <t>'183674387</t>
  </si>
  <si>
    <t>042153007887</t>
  </si>
  <si>
    <t>042182015507</t>
  </si>
  <si>
    <t>042305009440</t>
  </si>
  <si>
    <t>'183730545</t>
  </si>
  <si>
    <t>042135005270</t>
  </si>
  <si>
    <t>042322007273</t>
  </si>
  <si>
    <t>042319000409</t>
  </si>
  <si>
    <t>042321000026</t>
  </si>
  <si>
    <t>042217002301</t>
  </si>
  <si>
    <t>042315010435</t>
  </si>
  <si>
    <t>042311014411</t>
  </si>
  <si>
    <t>Võ Thị Kim Ngân</t>
  </si>
  <si>
    <t>042303004061</t>
  </si>
  <si>
    <t>Võ Thu Hiền</t>
  </si>
  <si>
    <t>042312003258</t>
  </si>
  <si>
    <t>'184369813</t>
  </si>
  <si>
    <t>046182002085</t>
  </si>
  <si>
    <t>042172001160</t>
  </si>
  <si>
    <t>042194007426</t>
  </si>
  <si>
    <t>042202005468</t>
  </si>
  <si>
    <t>'184003506</t>
  </si>
  <si>
    <t>042171003772</t>
  </si>
  <si>
    <t>Trương Thị Tuyết Nhi</t>
  </si>
  <si>
    <t>042310007677</t>
  </si>
  <si>
    <t>042211015608</t>
  </si>
  <si>
    <t>042214000598</t>
  </si>
  <si>
    <t>'180232318</t>
  </si>
  <si>
    <t>042131005389</t>
  </si>
  <si>
    <t>042076003344</t>
  </si>
  <si>
    <t>Nguyễn Thị Sơn</t>
  </si>
  <si>
    <t>Phạm Hữu Dũng</t>
  </si>
  <si>
    <t>Phạm Hữu Sỹ</t>
  </si>
  <si>
    <t>Võ Thị Thảo</t>
  </si>
  <si>
    <t>Nguyễn Công Đức</t>
  </si>
  <si>
    <t>Phan Văn Dũng</t>
  </si>
  <si>
    <t>Trương Thị Tình</t>
  </si>
  <si>
    <t>Phan Văn Anh Tài</t>
  </si>
  <si>
    <t>Phạm Thị Phương Thảo</t>
  </si>
  <si>
    <t>0949 493 287</t>
  </si>
  <si>
    <t>0327 391 488</t>
  </si>
  <si>
    <t>Kiểm tra lại thẻ BH 19/04/1958</t>
  </si>
  <si>
    <t>0985 380 986</t>
  </si>
  <si>
    <t>Kiểm tra lại thẻ BH Hồ Thị Minh Thư</t>
  </si>
  <si>
    <t>0911 608 604</t>
  </si>
  <si>
    <t>Kiểm tra lại thẻ BH 15/10/1960</t>
  </si>
  <si>
    <t>094 859 4440</t>
  </si>
  <si>
    <t>0353 929 769</t>
  </si>
  <si>
    <t>0982 655 043 (c Hòa)</t>
  </si>
  <si>
    <t>0793234932</t>
  </si>
  <si>
    <t>0947 117 174</t>
  </si>
  <si>
    <t>0866 919 159</t>
  </si>
  <si>
    <t>0385116440</t>
  </si>
  <si>
    <t>0941 612 999</t>
  </si>
  <si>
    <t>0914439599</t>
  </si>
  <si>
    <t>0962811257</t>
  </si>
  <si>
    <t>0354 709 388</t>
  </si>
  <si>
    <t>0945 628 092</t>
  </si>
  <si>
    <t>0941 751 785</t>
  </si>
  <si>
    <t>0976 245 668</t>
  </si>
  <si>
    <t>0949 427 443</t>
  </si>
  <si>
    <t>0344 180 911</t>
  </si>
  <si>
    <t>077 6267 849</t>
  </si>
  <si>
    <t>0822 580 169</t>
  </si>
  <si>
    <t>042170003421</t>
  </si>
  <si>
    <t>0941958820</t>
  </si>
  <si>
    <t>038 4927706</t>
  </si>
  <si>
    <t>0337827942</t>
  </si>
  <si>
    <t>0335994606</t>
  </si>
  <si>
    <t>Nguyễn Thị Phương Thùy</t>
  </si>
  <si>
    <t>0948896486</t>
  </si>
  <si>
    <t>Điện thoại</t>
  </si>
  <si>
    <t>Năm rà soát: 2024</t>
  </si>
  <si>
    <t>Năm báo cáo: 2024</t>
  </si>
  <si>
    <t>Chết (Hộ Hà Đăng Hường)</t>
  </si>
  <si>
    <t>Chị gái</t>
  </si>
  <si>
    <t>Số hộ nghèo, cận nghèo không thay đổi so với năm 2024</t>
  </si>
  <si>
    <t>Giảm 01 khẩu nghèo do chết</t>
  </si>
  <si>
    <r>
      <t xml:space="preserve">Mẫu số 7.16. DANH SÁCH HỘ CẬN NGHÈO KHÔNG CÓ KHẢ NĂNG LAO ĐỘNG NĂM 2024
</t>
    </r>
    <r>
      <rPr>
        <b/>
        <i/>
        <sz val="12"/>
        <rFont val="Times New Roman"/>
        <family val="1"/>
      </rPr>
      <t>(Áp dụng cho cấp xã)</t>
    </r>
  </si>
  <si>
    <t>042094009377</t>
  </si>
  <si>
    <t>Chết (Hộ Trương Thị Nậy)</t>
  </si>
  <si>
    <t>Nghèo thành Cận nghèo</t>
  </si>
  <si>
    <t>Nguyễn Phan Hà Linh</t>
  </si>
  <si>
    <t>22/02/2024</t>
  </si>
  <si>
    <t>Chết (Hộ Võ Văn Tâm)</t>
  </si>
  <si>
    <t>Võ Văn Hùng</t>
  </si>
  <si>
    <t>13/3/1998</t>
  </si>
  <si>
    <t>042098009779</t>
  </si>
  <si>
    <t>040195009800</t>
  </si>
  <si>
    <t>Phạm Võ Thảo Linh</t>
  </si>
  <si>
    <r>
      <t xml:space="preserve">Mẫu số 7.16. DANH SÁCH HỘ NGHÈO KHÔNG CÓ KHẢ NĂNG LAO ĐỘNG NĂM 2024
</t>
    </r>
    <r>
      <rPr>
        <b/>
        <i/>
        <sz val="12"/>
        <rFont val="Times New Roman"/>
        <family val="1"/>
      </rPr>
      <t>(Áp dụng cho cấp xã)</t>
    </r>
  </si>
  <si>
    <t>Giảm 1</t>
  </si>
  <si>
    <t>Giảm 4</t>
  </si>
  <si>
    <t>Giảm 2</t>
  </si>
  <si>
    <t>Tăng 1</t>
  </si>
  <si>
    <t>Giảm 01 HN Nguyễn Thị Tân</t>
  </si>
  <si>
    <t>Tự nguyện thoát nghèo</t>
  </si>
  <si>
    <t>Trương Diệp Anh</t>
  </si>
  <si>
    <t>042323007848</t>
  </si>
  <si>
    <t>Chết (Hộ Nguyễn Thị Lan)</t>
  </si>
  <si>
    <t>Hồ Thị Minh Thư</t>
  </si>
  <si>
    <t>Năm 2024 Yên Đồng điều tra</t>
  </si>
  <si>
    <t>Giảm 2 (1 Hộ Yên Đồng)</t>
  </si>
  <si>
    <t>Giảm 02 HN: Phan Thị Tỉu và Nguyễn Hữu Hòa</t>
  </si>
  <si>
    <t>042155010235</t>
  </si>
  <si>
    <t>042324002264</t>
  </si>
  <si>
    <t>042035000289</t>
  </si>
  <si>
    <t>042324006564</t>
  </si>
  <si>
    <t>Tăng 01 HN Phan Văn Dũng; Giảm 02 HN thành CN: Lê Đình Huệ và Phan Thị Minh</t>
  </si>
  <si>
    <t>Phan Anh Tiến</t>
  </si>
  <si>
    <t>042085018830</t>
  </si>
  <si>
    <t>042215011030</t>
  </si>
  <si>
    <t>042218001473</t>
  </si>
  <si>
    <t>N thành CN</t>
  </si>
  <si>
    <t>Giảm 02 HN: Trương Quang Lài và Nguyễn Văn Tư; giảm 01 HCN: Nguyễn Thanh Tuấn</t>
  </si>
  <si>
    <t>042165003995</t>
  </si>
  <si>
    <t>PS năm 2024</t>
  </si>
  <si>
    <t>CN thành N</t>
  </si>
  <si>
    <t>Tăng 02 HN Nguyễn Thị Bình và Nguyễn Thị Khẩn (CN thành N); Giảm 01 HN Phan Thanh Tịnh; Giảm 01 HCN: Phan Thị Thao</t>
  </si>
  <si>
    <t>Chết (Hộ Trần Thị Ái Khuyên)</t>
  </si>
  <si>
    <t>Giảm 01 HCN Nguyễn Văn Hoan</t>
  </si>
  <si>
    <t>Không ở trên địa bàn (Hộ Bùi Thị Thảo)</t>
  </si>
  <si>
    <t>042171003178</t>
  </si>
  <si>
    <t>Giảm 01 HCN Trần Thị Hà</t>
  </si>
  <si>
    <t>042177014886</t>
  </si>
  <si>
    <t>Giảm 01 HN trở thành CN Nguyễn Thị Thanh Liễu</t>
  </si>
  <si>
    <t>42</t>
  </si>
  <si>
    <t>44</t>
  </si>
  <si>
    <t>48</t>
  </si>
  <si>
    <t>Phạm Hữu Tấn</t>
  </si>
  <si>
    <t>Phạm Thị Linh Đan</t>
  </si>
  <si>
    <t>042079003525</t>
  </si>
  <si>
    <t>042184004813</t>
  </si>
  <si>
    <t>042208008815</t>
  </si>
  <si>
    <t>042210009877</t>
  </si>
  <si>
    <t>042315014583</t>
  </si>
  <si>
    <t>042320007658</t>
  </si>
  <si>
    <t>Ly hôn (Hộ Nguyễn Văn Khanh)</t>
  </si>
  <si>
    <t>Tỷ lệ chỉ số thiếu hụt dịch vụ xã hội cơ bản của hộ cận nghèo
 (so với tổng số hộ cận nghèo)</t>
  </si>
  <si>
    <t>Mán Thanh</t>
  </si>
  <si>
    <t>Mường</t>
  </si>
  <si>
    <t>Ngái</t>
  </si>
  <si>
    <t>Nùng</t>
  </si>
  <si>
    <t>Cờ hó</t>
  </si>
  <si>
    <t>Ê Đê</t>
  </si>
  <si>
    <t xml:space="preserve">Ghi chú: Cách cập nhật danh sách, thông tin hộ nghèo, hộ cận nghèo (từ cột 1 - 14) thực hiện theo hướng dẫn tại Công văn số 1935/BLĐTBXH-VPQGGN ngày 10/5/2024 của Bộ Lao động - Thương binh và Xã hội </t>
  </si>
  <si>
    <t>Ngày     tháng 10 năm 2024</t>
  </si>
  <si>
    <t>Giảm hẳn 03 hộ nghèo: Phạm Hữu Thung, Nguyễn Hữu Hồng, Trương Thị Nậy; Tăng 01 HN: Phạm Hữu Tấn; 02 nghèo thành cận nghèo: Trương Thị Xanh, Trương Xuân Bằng</t>
  </si>
  <si>
    <t>…..ngày 19 tháng 10 năm 2024</t>
  </si>
  <si>
    <t>Quá tuổi lao động</t>
  </si>
  <si>
    <t>Ngày 19 tháng 10 năm 2024</t>
  </si>
  <si>
    <t>Quá tuổi lao đông</t>
  </si>
  <si>
    <t>Tai nạn</t>
  </si>
  <si>
    <r>
      <rPr>
        <sz val="11"/>
        <rFont val="Times New Roman"/>
        <family val="1"/>
      </rPr>
      <t>ỦY BAN NHÂN DÂN</t>
    </r>
    <r>
      <rPr>
        <b/>
        <sz val="11"/>
        <rFont val="Times New Roman"/>
        <family val="1"/>
      </rPr>
      <t xml:space="preserve">
PHƯỜNG THẠCH LINH</t>
    </r>
  </si>
  <si>
    <r>
      <t xml:space="preserve">Mẫu số 7.10. PHÂN NHÓM HỘ NGHÈO, HỘ CẬN NGHÈO THEO CÁC NGUYÊN NHÂN NGHÈO
</t>
    </r>
    <r>
      <rPr>
        <b/>
        <i/>
        <sz val="12"/>
        <rFont val="Times New Roman"/>
        <family val="1"/>
      </rPr>
      <t>(Áp dụng cho cấp xã)</t>
    </r>
  </si>
  <si>
    <r>
      <t xml:space="preserve">Mẫu số 7.11. 
</t>
    </r>
    <r>
      <rPr>
        <b/>
        <sz val="12"/>
        <rFont val="Times New Roman"/>
        <family val="1"/>
      </rPr>
      <t xml:space="preserve">TỔNG HỢP CHỈ SỐ THIẾU HỤT CỦA TRẺ EM  THUỘC HỘ NGHÈO, HỘ CẬN NGHÈO
</t>
    </r>
    <r>
      <rPr>
        <b/>
        <i/>
        <sz val="12"/>
        <rFont val="Times New Roman"/>
        <family val="1"/>
      </rPr>
      <t>(Áp dụng cho cấp xã)</t>
    </r>
  </si>
  <si>
    <t xml:space="preserve">Chỉ số  thiếu hụt về bảo hiểm y tế </t>
  </si>
  <si>
    <t>Chỉ số thiếu hụt về dinh dưỡng</t>
  </si>
  <si>
    <t>Chỉ số thiếu hụt về tình trạng đi học</t>
  </si>
  <si>
    <t>042185016204</t>
  </si>
  <si>
    <t>042162003749</t>
  </si>
  <si>
    <t>042159002659</t>
  </si>
  <si>
    <t>042155000521</t>
  </si>
</sst>
</file>

<file path=xl/styles.xml><?xml version="1.0" encoding="utf-8"?>
<styleSheet xmlns="http://schemas.openxmlformats.org/spreadsheetml/2006/main" xmlns:mc="http://schemas.openxmlformats.org/markup-compatibility/2006" xmlns:x14ac="http://schemas.microsoft.com/office/spreadsheetml/2009/9/ac" mc:Ignorable="x14ac">
  <fonts count="62" x14ac:knownFonts="1">
    <font>
      <sz val="11"/>
      <color theme="1"/>
      <name val="Calibri"/>
      <family val="2"/>
      <scheme val="minor"/>
    </font>
    <font>
      <sz val="10"/>
      <color theme="1"/>
      <name val="Times New Roman"/>
      <family val="1"/>
    </font>
    <font>
      <b/>
      <sz val="11"/>
      <color rgb="FF000000"/>
      <name val="Times New Roman"/>
      <family val="1"/>
    </font>
    <font>
      <i/>
      <sz val="11"/>
      <color rgb="FF000000"/>
      <name val="Times New Roman"/>
      <family val="1"/>
    </font>
    <font>
      <sz val="11"/>
      <color rgb="FF000000"/>
      <name val="Times New Roman"/>
      <family val="1"/>
    </font>
    <font>
      <b/>
      <sz val="10"/>
      <color theme="1"/>
      <name val="Times New Roman"/>
      <family val="1"/>
    </font>
    <font>
      <sz val="11"/>
      <color theme="1"/>
      <name val="Times New Roman"/>
      <family val="1"/>
    </font>
    <font>
      <b/>
      <sz val="13"/>
      <color theme="1"/>
      <name val="Times New Roman"/>
      <family val="1"/>
    </font>
    <font>
      <b/>
      <sz val="11"/>
      <color theme="1"/>
      <name val="Times New Roman"/>
      <family val="1"/>
    </font>
    <font>
      <b/>
      <sz val="12"/>
      <color theme="1"/>
      <name val="Times New Roman"/>
      <family val="1"/>
    </font>
    <font>
      <sz val="12"/>
      <color theme="1"/>
      <name val="Times New Roman"/>
      <family val="1"/>
    </font>
    <font>
      <i/>
      <sz val="11"/>
      <color theme="1"/>
      <name val="Times New Roman"/>
      <family val="1"/>
    </font>
    <font>
      <b/>
      <sz val="14"/>
      <color theme="1"/>
      <name val="Times New Roman"/>
      <family val="1"/>
    </font>
    <font>
      <b/>
      <sz val="9"/>
      <color rgb="FF000000"/>
      <name val="Times New Roman"/>
      <family val="1"/>
    </font>
    <font>
      <u/>
      <sz val="11"/>
      <color theme="10"/>
      <name val="Calibri"/>
      <family val="2"/>
      <scheme val="minor"/>
    </font>
    <font>
      <b/>
      <sz val="10.5"/>
      <color rgb="FF000000"/>
      <name val="Times New Roman"/>
      <family val="1"/>
    </font>
    <font>
      <sz val="12"/>
      <name val="Times New Roman"/>
      <family val="1"/>
    </font>
    <font>
      <b/>
      <sz val="12"/>
      <name val="Times New Roman"/>
      <family val="1"/>
    </font>
    <font>
      <b/>
      <sz val="11"/>
      <name val="Times New Roman"/>
      <family val="1"/>
    </font>
    <font>
      <i/>
      <sz val="12"/>
      <name val="Times New Roman"/>
      <family val="1"/>
    </font>
    <font>
      <b/>
      <i/>
      <sz val="12"/>
      <name val="Times New Roman"/>
      <family val="1"/>
    </font>
    <font>
      <b/>
      <sz val="8"/>
      <name val="Tahoma"/>
      <family val="2"/>
    </font>
    <font>
      <sz val="8"/>
      <name val="Tahoma"/>
      <family val="2"/>
    </font>
    <font>
      <b/>
      <sz val="10"/>
      <name val="Arial"/>
      <family val="2"/>
    </font>
    <font>
      <i/>
      <sz val="12"/>
      <color theme="1"/>
      <name val="Times New Roman"/>
      <family val="1"/>
    </font>
    <font>
      <b/>
      <sz val="14"/>
      <name val="Times New Roman"/>
      <family val="1"/>
    </font>
    <font>
      <b/>
      <sz val="13"/>
      <name val="Times New Roman"/>
      <family val="1"/>
    </font>
    <font>
      <sz val="13"/>
      <name val="Times New Roman"/>
      <family val="1"/>
    </font>
    <font>
      <i/>
      <sz val="10"/>
      <name val="Times New Roman"/>
      <family val="1"/>
    </font>
    <font>
      <b/>
      <sz val="12"/>
      <color rgb="FF000000"/>
      <name val="Times New Roman"/>
      <family val="1"/>
    </font>
    <font>
      <b/>
      <i/>
      <sz val="13"/>
      <color theme="1"/>
      <name val="Times New Roman"/>
      <family val="1"/>
    </font>
    <font>
      <b/>
      <i/>
      <sz val="14"/>
      <color theme="1"/>
      <name val="Times New Roman"/>
      <family val="1"/>
    </font>
    <font>
      <sz val="10"/>
      <color rgb="FF000000"/>
      <name val="Times New Roman"/>
      <family val="1"/>
    </font>
    <font>
      <vertAlign val="superscript"/>
      <sz val="10"/>
      <color rgb="FF000000"/>
      <name val="Times New Roman"/>
      <family val="1"/>
    </font>
    <font>
      <i/>
      <sz val="11"/>
      <name val="Times New Roman"/>
      <family val="1"/>
    </font>
    <font>
      <sz val="11"/>
      <color rgb="FF0070C0"/>
      <name val="Times New Roman"/>
      <family val="1"/>
    </font>
    <font>
      <sz val="11"/>
      <name val="Times New Roman"/>
      <family val="1"/>
    </font>
    <font>
      <b/>
      <i/>
      <sz val="11"/>
      <name val="Times New Roman"/>
      <family val="1"/>
    </font>
    <font>
      <b/>
      <i/>
      <sz val="10"/>
      <name val="Times New Roman"/>
      <family val="1"/>
    </font>
    <font>
      <sz val="10"/>
      <name val="Times New Roman"/>
      <family val="1"/>
    </font>
    <font>
      <sz val="10"/>
      <name val="Arial"/>
      <family val="2"/>
    </font>
    <font>
      <b/>
      <sz val="12"/>
      <color rgb="FF0070C0"/>
      <name val="Times New Roman"/>
      <family val="1"/>
    </font>
    <font>
      <sz val="12"/>
      <color rgb="FF0070C0"/>
      <name val="Times New Roman"/>
      <family val="1"/>
    </font>
    <font>
      <b/>
      <sz val="11"/>
      <color theme="1"/>
      <name val="Calibri"/>
      <family val="2"/>
      <scheme val="minor"/>
    </font>
    <font>
      <sz val="11"/>
      <name val="Calibri"/>
      <family val="2"/>
      <scheme val="minor"/>
    </font>
    <font>
      <b/>
      <sz val="10"/>
      <name val="Times New Roman"/>
      <family val="1"/>
    </font>
    <font>
      <sz val="9"/>
      <name val="Times New Roman"/>
      <family val="1"/>
    </font>
    <font>
      <sz val="14"/>
      <name val="Times New Roman"/>
      <family val="1"/>
    </font>
    <font>
      <b/>
      <i/>
      <sz val="13"/>
      <name val="Times New Roman"/>
      <family val="1"/>
    </font>
    <font>
      <b/>
      <sz val="11"/>
      <name val="Calibri"/>
      <family val="2"/>
      <scheme val="minor"/>
    </font>
    <font>
      <sz val="11"/>
      <color rgb="FF0070C0"/>
      <name val="Calibri"/>
      <family val="2"/>
      <scheme val="minor"/>
    </font>
    <font>
      <b/>
      <sz val="11"/>
      <color rgb="FF0070C0"/>
      <name val="Times New Roman"/>
      <family val="1"/>
    </font>
    <font>
      <b/>
      <sz val="11"/>
      <color rgb="FF0070C0"/>
      <name val="Calibri"/>
      <family val="2"/>
      <scheme val="minor"/>
    </font>
    <font>
      <b/>
      <sz val="9"/>
      <name val="Times New Roman"/>
      <family val="1"/>
    </font>
    <font>
      <b/>
      <sz val="13"/>
      <color rgb="FF0070C0"/>
      <name val="Times New Roman"/>
      <family val="1"/>
    </font>
    <font>
      <b/>
      <sz val="10"/>
      <color rgb="FF0070C0"/>
      <name val="Times New Roman"/>
      <family val="1"/>
    </font>
    <font>
      <sz val="13"/>
      <color rgb="FF0070C0"/>
      <name val="Times New Roman"/>
      <family val="1"/>
    </font>
    <font>
      <sz val="10"/>
      <color rgb="FF0070C0"/>
      <name val="Times New Roman"/>
      <family val="1"/>
    </font>
    <font>
      <sz val="9"/>
      <color rgb="FF0070C0"/>
      <name val="Times New Roman"/>
      <family val="1"/>
    </font>
    <font>
      <sz val="14"/>
      <color rgb="FF0070C0"/>
      <name val="Times New Roman"/>
      <family val="1"/>
    </font>
    <font>
      <b/>
      <sz val="9"/>
      <color rgb="FF0070C0"/>
      <name val="Times New Roman"/>
      <family val="1"/>
    </font>
    <font>
      <i/>
      <sz val="11"/>
      <color rgb="FF0070C0"/>
      <name val="Times New Roman"/>
      <family val="1"/>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4" fillId="0" borderId="0" applyNumberFormat="0" applyFill="0" applyBorder="0" applyAlignment="0" applyProtection="0"/>
    <xf numFmtId="0" fontId="40" fillId="0" borderId="0"/>
    <xf numFmtId="0" fontId="40" fillId="0" borderId="0"/>
  </cellStyleXfs>
  <cellXfs count="438">
    <xf numFmtId="0" fontId="0" fillId="0" borderId="0" xfId="0"/>
    <xf numFmtId="0" fontId="6" fillId="0" borderId="0" xfId="0" applyFont="1"/>
    <xf numFmtId="0" fontId="9" fillId="0" borderId="0" xfId="0" applyFont="1"/>
    <xf numFmtId="0" fontId="8" fillId="0" borderId="1" xfId="0" applyFont="1" applyBorder="1" applyAlignment="1">
      <alignment horizontal="center" vertical="center" wrapText="1"/>
    </xf>
    <xf numFmtId="0" fontId="9"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horizontal="center"/>
    </xf>
    <xf numFmtId="0" fontId="13"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xf numFmtId="0" fontId="8" fillId="0" borderId="0" xfId="0" applyFont="1" applyAlignment="1">
      <alignment wrapText="1"/>
    </xf>
    <xf numFmtId="0" fontId="17" fillId="0" borderId="0" xfId="0" applyFont="1" applyAlignment="1">
      <alignment vertical="center" wrapText="1" shrinkToFit="1"/>
    </xf>
    <xf numFmtId="0" fontId="18" fillId="0" borderId="0" xfId="0" applyFont="1" applyAlignment="1">
      <alignment horizontal="center" vertical="center" wrapText="1" shrinkToFit="1"/>
    </xf>
    <xf numFmtId="0" fontId="18" fillId="0" borderId="0" xfId="0" applyFont="1" applyAlignment="1">
      <alignment vertical="center" wrapText="1" shrinkToFit="1"/>
    </xf>
    <xf numFmtId="0" fontId="17" fillId="0" borderId="1" xfId="0" applyFont="1" applyBorder="1" applyAlignment="1">
      <alignment horizontal="center" vertical="center" wrapText="1" shrinkToFit="1"/>
    </xf>
    <xf numFmtId="0" fontId="21" fillId="0" borderId="0" xfId="0" applyFont="1" applyAlignment="1">
      <alignment horizontal="left" vertical="top"/>
    </xf>
    <xf numFmtId="0" fontId="16" fillId="0" borderId="0" xfId="0" applyFont="1" applyAlignment="1">
      <alignment horizontal="center" vertical="top"/>
    </xf>
    <xf numFmtId="0" fontId="22" fillId="0" borderId="0" xfId="0" applyFont="1" applyAlignment="1">
      <alignment horizontal="left" vertical="top"/>
    </xf>
    <xf numFmtId="0" fontId="23" fillId="0" borderId="0" xfId="0" applyFont="1"/>
    <xf numFmtId="0" fontId="16" fillId="0" borderId="0" xfId="0" applyFont="1" applyAlignment="1">
      <alignment horizontal="center"/>
    </xf>
    <xf numFmtId="0" fontId="17" fillId="0" borderId="0" xfId="0" applyFont="1" applyAlignment="1">
      <alignment horizontal="center" vertical="center" wrapText="1" shrinkToFit="1"/>
    </xf>
    <xf numFmtId="0" fontId="16" fillId="0" borderId="0" xfId="0" applyFont="1" applyAlignment="1">
      <alignment horizontal="center" vertical="center" wrapText="1" shrinkToFit="1"/>
    </xf>
    <xf numFmtId="0" fontId="5" fillId="0" borderId="0" xfId="0" applyFont="1" applyAlignment="1">
      <alignment wrapText="1"/>
    </xf>
    <xf numFmtId="49" fontId="17" fillId="0" borderId="0" xfId="0" applyNumberFormat="1" applyFont="1" applyAlignment="1">
      <alignment horizontal="center" vertical="center" wrapText="1" shrinkToFit="1"/>
    </xf>
    <xf numFmtId="49" fontId="16" fillId="0" borderId="0" xfId="0" applyNumberFormat="1" applyFont="1" applyAlignment="1">
      <alignment horizontal="left" vertical="center" wrapText="1" shrinkToFit="1"/>
    </xf>
    <xf numFmtId="49" fontId="16" fillId="0" borderId="0" xfId="0" applyNumberFormat="1" applyFont="1" applyAlignment="1">
      <alignment horizontal="center" vertical="center" wrapText="1" shrinkToFit="1"/>
    </xf>
    <xf numFmtId="0" fontId="1" fillId="0" borderId="0" xfId="0" applyFont="1" applyAlignment="1">
      <alignment wrapText="1"/>
    </xf>
    <xf numFmtId="0" fontId="19" fillId="0" borderId="0" xfId="0" applyFont="1" applyAlignment="1">
      <alignment vertical="center" wrapText="1" shrinkToFit="1"/>
    </xf>
    <xf numFmtId="0" fontId="36" fillId="0" borderId="0" xfId="0" applyFont="1"/>
    <xf numFmtId="0" fontId="36"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36" fillId="3" borderId="1" xfId="0" applyFont="1" applyFill="1" applyBorder="1" applyAlignment="1">
      <alignment horizontal="left" vertical="center" wrapText="1"/>
    </xf>
    <xf numFmtId="0" fontId="36" fillId="3" borderId="1" xfId="0" applyFont="1" applyFill="1" applyBorder="1" applyAlignment="1">
      <alignment horizontal="center" vertical="center" wrapText="1"/>
    </xf>
    <xf numFmtId="49" fontId="17" fillId="3" borderId="1" xfId="0" applyNumberFormat="1" applyFont="1" applyFill="1" applyBorder="1" applyAlignment="1">
      <alignment horizontal="center" vertical="center" wrapText="1" shrinkToFit="1"/>
    </xf>
    <xf numFmtId="49" fontId="16" fillId="3" borderId="1" xfId="0" applyNumberFormat="1" applyFont="1" applyFill="1" applyBorder="1" applyAlignment="1">
      <alignment horizontal="left" vertical="center" wrapText="1" shrinkToFit="1"/>
    </xf>
    <xf numFmtId="49" fontId="16" fillId="3" borderId="1" xfId="0" applyNumberFormat="1" applyFont="1" applyFill="1" applyBorder="1" applyAlignment="1">
      <alignment horizontal="center" vertical="center" wrapText="1" shrinkToFit="1"/>
    </xf>
    <xf numFmtId="0" fontId="27" fillId="3"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36" fillId="3" borderId="1" xfId="0" applyFont="1" applyFill="1" applyBorder="1" applyAlignment="1">
      <alignment horizontal="center" vertical="center"/>
    </xf>
    <xf numFmtId="0" fontId="27"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36" fillId="3" borderId="1" xfId="2" applyFont="1" applyFill="1" applyBorder="1" applyAlignment="1">
      <alignment horizontal="left" vertical="center" wrapText="1"/>
    </xf>
    <xf numFmtId="49" fontId="17" fillId="3" borderId="1" xfId="0" applyNumberFormat="1" applyFont="1" applyFill="1" applyBorder="1" applyAlignment="1">
      <alignment horizontal="center" vertical="center" wrapText="1"/>
    </xf>
    <xf numFmtId="49" fontId="36" fillId="3" borderId="1"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xf>
    <xf numFmtId="49" fontId="36" fillId="3" borderId="1" xfId="0" applyNumberFormat="1" applyFont="1" applyFill="1" applyBorder="1" applyAlignment="1">
      <alignment horizontal="center" vertical="center"/>
    </xf>
    <xf numFmtId="49" fontId="17" fillId="3" borderId="1" xfId="3" applyNumberFormat="1" applyFont="1" applyFill="1" applyBorder="1" applyAlignment="1">
      <alignment horizontal="center" vertical="center"/>
    </xf>
    <xf numFmtId="49" fontId="36" fillId="3" borderId="1" xfId="3" applyNumberFormat="1" applyFont="1" applyFill="1" applyBorder="1" applyAlignment="1">
      <alignment horizontal="center" vertical="center"/>
    </xf>
    <xf numFmtId="0" fontId="39"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18" fillId="3" borderId="0" xfId="0" applyFont="1" applyFill="1"/>
    <xf numFmtId="0" fontId="36" fillId="3" borderId="0" xfId="0" applyFont="1" applyFill="1" applyAlignment="1">
      <alignment horizontal="center" vertical="center" wrapText="1" shrinkToFit="1"/>
    </xf>
    <xf numFmtId="0" fontId="16" fillId="3" borderId="1" xfId="0" quotePrefix="1" applyFont="1" applyFill="1" applyBorder="1" applyAlignment="1">
      <alignment horizontal="center" vertical="center" wrapText="1" shrinkToFit="1"/>
    </xf>
    <xf numFmtId="0" fontId="16" fillId="3" borderId="1" xfId="0" applyFont="1" applyFill="1" applyBorder="1" applyAlignment="1">
      <alignment horizontal="left" vertical="center" wrapText="1"/>
    </xf>
    <xf numFmtId="49" fontId="16" fillId="3" borderId="0" xfId="0" applyNumberFormat="1" applyFont="1" applyFill="1" applyAlignment="1">
      <alignment horizontal="left" vertical="center" wrapText="1" shrinkToFit="1"/>
    </xf>
    <xf numFmtId="0" fontId="22" fillId="3" borderId="0" xfId="0" applyFont="1" applyFill="1" applyAlignment="1">
      <alignment horizontal="left" vertical="top"/>
    </xf>
    <xf numFmtId="0" fontId="27" fillId="3" borderId="0" xfId="0" applyFont="1" applyFill="1" applyAlignment="1">
      <alignment vertical="top"/>
    </xf>
    <xf numFmtId="0" fontId="17" fillId="3" borderId="1" xfId="0" applyFont="1" applyFill="1" applyBorder="1" applyAlignment="1">
      <alignment horizontal="left" vertical="center" wrapText="1"/>
    </xf>
    <xf numFmtId="0" fontId="26" fillId="3" borderId="1" xfId="2" applyFont="1" applyFill="1" applyBorder="1" applyAlignment="1">
      <alignment horizontal="left" vertical="center" wrapText="1"/>
    </xf>
    <xf numFmtId="49" fontId="41" fillId="3" borderId="1" xfId="0" applyNumberFormat="1" applyFont="1" applyFill="1" applyBorder="1" applyAlignment="1">
      <alignment horizontal="center" vertical="center" wrapText="1" shrinkToFit="1"/>
    </xf>
    <xf numFmtId="49" fontId="42" fillId="3" borderId="1" xfId="0" applyNumberFormat="1" applyFont="1" applyFill="1" applyBorder="1" applyAlignment="1">
      <alignment horizontal="center" vertical="center" wrapText="1" shrinkToFit="1"/>
    </xf>
    <xf numFmtId="49" fontId="42" fillId="3" borderId="1" xfId="0" applyNumberFormat="1" applyFont="1" applyFill="1" applyBorder="1" applyAlignment="1">
      <alignment horizontal="left" vertical="center" wrapText="1" shrinkToFit="1"/>
    </xf>
    <xf numFmtId="0" fontId="17" fillId="3" borderId="0" xfId="0" applyFont="1" applyFill="1" applyAlignment="1">
      <alignment vertical="center" wrapText="1" shrinkToFit="1"/>
    </xf>
    <xf numFmtId="0" fontId="18" fillId="3" borderId="0" xfId="0" applyFont="1" applyFill="1" applyAlignment="1">
      <alignment horizontal="center" vertical="center" wrapText="1" shrinkToFit="1"/>
    </xf>
    <xf numFmtId="0" fontId="18" fillId="3" borderId="0" xfId="0" applyFont="1" applyFill="1" applyAlignment="1">
      <alignment vertical="center" wrapText="1" shrinkToFit="1"/>
    </xf>
    <xf numFmtId="0" fontId="17" fillId="3" borderId="1" xfId="0" quotePrefix="1" applyFont="1" applyFill="1" applyBorder="1" applyAlignment="1">
      <alignment horizontal="center" vertical="center" wrapText="1" shrinkToFit="1"/>
    </xf>
    <xf numFmtId="0" fontId="18" fillId="3" borderId="1" xfId="0" applyFont="1" applyFill="1" applyBorder="1" applyAlignment="1">
      <alignment horizontal="center" vertical="center"/>
    </xf>
    <xf numFmtId="49" fontId="17" fillId="3" borderId="0" xfId="0" applyNumberFormat="1" applyFont="1" applyFill="1" applyAlignment="1">
      <alignment horizontal="center" vertical="center" wrapText="1" shrinkToFit="1"/>
    </xf>
    <xf numFmtId="49" fontId="16" fillId="3" borderId="0" xfId="0" applyNumberFormat="1" applyFont="1" applyFill="1" applyAlignment="1">
      <alignment horizontal="center" vertical="center" wrapText="1" shrinkToFit="1"/>
    </xf>
    <xf numFmtId="0" fontId="21" fillId="3" borderId="0" xfId="0" applyFont="1" applyFill="1" applyAlignment="1">
      <alignment horizontal="left" vertical="top"/>
    </xf>
    <xf numFmtId="0" fontId="16" fillId="3" borderId="0" xfId="0" applyFont="1" applyFill="1" applyAlignment="1">
      <alignment horizontal="center" vertical="top"/>
    </xf>
    <xf numFmtId="0" fontId="23" fillId="3" borderId="0" xfId="0" applyFont="1" applyFill="1"/>
    <xf numFmtId="0" fontId="16" fillId="3" borderId="0" xfId="0" applyFont="1" applyFill="1" applyAlignment="1">
      <alignment horizontal="center"/>
    </xf>
    <xf numFmtId="49" fontId="41" fillId="3" borderId="1" xfId="0" applyNumberFormat="1" applyFont="1" applyFill="1" applyBorder="1" applyAlignment="1">
      <alignment horizontal="left" vertical="center" wrapText="1" shrinkToFit="1"/>
    </xf>
    <xf numFmtId="0" fontId="4" fillId="0" borderId="1" xfId="0" applyFont="1" applyBorder="1" applyAlignment="1">
      <alignment vertical="center" wrapText="1"/>
    </xf>
    <xf numFmtId="0" fontId="29" fillId="0" borderId="1" xfId="0" applyFont="1" applyBorder="1" applyAlignment="1">
      <alignment vertical="center" wrapText="1"/>
    </xf>
    <xf numFmtId="0" fontId="8" fillId="0" borderId="1" xfId="0" applyFont="1" applyBorder="1" applyAlignment="1">
      <alignment vertical="center" wrapText="1"/>
    </xf>
    <xf numFmtId="0" fontId="16" fillId="3" borderId="1" xfId="0" applyFont="1" applyFill="1" applyBorder="1" applyAlignment="1">
      <alignment horizontal="center" vertical="center" wrapText="1" shrinkToFit="1"/>
    </xf>
    <xf numFmtId="0" fontId="17" fillId="3" borderId="0" xfId="0" applyFont="1" applyFill="1" applyAlignment="1">
      <alignment horizontal="center" vertical="center" wrapText="1" shrinkToFit="1"/>
    </xf>
    <xf numFmtId="0" fontId="19" fillId="3" borderId="0" xfId="0" applyFont="1" applyFill="1" applyAlignment="1">
      <alignment horizontal="center" vertical="center" wrapText="1" shrinkToFit="1"/>
    </xf>
    <xf numFmtId="0" fontId="17" fillId="3" borderId="1" xfId="0" applyFont="1" applyFill="1" applyBorder="1" applyAlignment="1">
      <alignment horizontal="center" vertical="center" wrapText="1" shrinkToFit="1"/>
    </xf>
    <xf numFmtId="0" fontId="43" fillId="0" borderId="0" xfId="0" applyFont="1"/>
    <xf numFmtId="49" fontId="17" fillId="3" borderId="1" xfId="0" applyNumberFormat="1" applyFont="1" applyFill="1" applyBorder="1" applyAlignment="1">
      <alignment horizontal="left" vertical="center" wrapText="1" shrinkToFit="1"/>
    </xf>
    <xf numFmtId="14" fontId="16" fillId="3" borderId="1" xfId="0" applyNumberFormat="1" applyFont="1" applyFill="1" applyBorder="1" applyAlignment="1">
      <alignment horizontal="center" vertical="center" wrapText="1"/>
    </xf>
    <xf numFmtId="49" fontId="39" fillId="3" borderId="1" xfId="0" applyNumberFormat="1" applyFont="1" applyFill="1" applyBorder="1" applyAlignment="1">
      <alignment horizontal="center" vertical="center" wrapText="1" shrinkToFit="1"/>
    </xf>
    <xf numFmtId="0" fontId="36" fillId="3" borderId="0" xfId="0" applyFont="1" applyFill="1"/>
    <xf numFmtId="0" fontId="44" fillId="3" borderId="0" xfId="0" applyFont="1" applyFill="1"/>
    <xf numFmtId="0" fontId="17" fillId="3" borderId="1" xfId="0" applyFont="1" applyFill="1" applyBorder="1" applyAlignment="1">
      <alignment horizontal="left" vertical="center"/>
    </xf>
    <xf numFmtId="0" fontId="36" fillId="0" borderId="1" xfId="0" applyFont="1" applyBorder="1" applyAlignment="1">
      <alignment vertical="center" wrapText="1"/>
    </xf>
    <xf numFmtId="3" fontId="2" fillId="0" borderId="1" xfId="0" applyNumberFormat="1" applyFont="1" applyBorder="1" applyAlignment="1">
      <alignment horizontal="center" vertical="center" wrapText="1"/>
    </xf>
    <xf numFmtId="0" fontId="16" fillId="3" borderId="0" xfId="0" applyFont="1" applyFill="1" applyAlignment="1">
      <alignment horizontal="center" vertical="center" wrapText="1" shrinkToFi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0" fontId="39" fillId="3" borderId="1" xfId="0" applyFont="1" applyFill="1" applyBorder="1" applyAlignment="1">
      <alignment horizontal="left" vertical="center" wrapText="1"/>
    </xf>
    <xf numFmtId="0" fontId="39" fillId="3" borderId="1" xfId="0" applyFont="1" applyFill="1" applyBorder="1" applyAlignment="1">
      <alignment horizontal="left" vertical="center"/>
    </xf>
    <xf numFmtId="0" fontId="19" fillId="3" borderId="0" xfId="0" applyFont="1" applyFill="1" applyAlignment="1">
      <alignment vertical="center" wrapText="1" shrinkToFit="1"/>
    </xf>
    <xf numFmtId="0" fontId="44" fillId="3" borderId="0" xfId="0" applyFont="1" applyFill="1" applyAlignment="1">
      <alignment horizontal="center"/>
    </xf>
    <xf numFmtId="0" fontId="18" fillId="3" borderId="1" xfId="0" applyFont="1" applyFill="1" applyBorder="1"/>
    <xf numFmtId="0" fontId="36" fillId="3" borderId="1" xfId="0" applyFont="1" applyFill="1" applyBorder="1"/>
    <xf numFmtId="14" fontId="17" fillId="3" borderId="1" xfId="0" applyNumberFormat="1" applyFont="1" applyFill="1" applyBorder="1" applyAlignment="1">
      <alignment horizontal="center" vertical="center"/>
    </xf>
    <xf numFmtId="14" fontId="18" fillId="3" borderId="1" xfId="0" applyNumberFormat="1" applyFont="1" applyFill="1" applyBorder="1" applyAlignment="1">
      <alignment horizontal="center" vertical="center"/>
    </xf>
    <xf numFmtId="14" fontId="36" fillId="3" borderId="1" xfId="0" applyNumberFormat="1" applyFont="1" applyFill="1" applyBorder="1" applyAlignment="1">
      <alignment horizontal="center" vertical="center"/>
    </xf>
    <xf numFmtId="0" fontId="36" fillId="3" borderId="1" xfId="0" applyFont="1" applyFill="1" applyBorder="1" applyAlignment="1">
      <alignment horizontal="left" vertical="center"/>
    </xf>
    <xf numFmtId="0" fontId="45"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6" fillId="3" borderId="1" xfId="0" applyFont="1" applyFill="1" applyBorder="1" applyAlignment="1">
      <alignment horizontal="left" vertical="center"/>
    </xf>
    <xf numFmtId="0" fontId="27" fillId="3" borderId="1" xfId="0" applyFont="1" applyFill="1" applyBorder="1" applyAlignment="1">
      <alignment horizontal="left" vertical="center"/>
    </xf>
    <xf numFmtId="14" fontId="27" fillId="3" borderId="1" xfId="0" applyNumberFormat="1" applyFont="1" applyFill="1" applyBorder="1" applyAlignment="1">
      <alignment horizontal="center" vertical="center" wrapText="1"/>
    </xf>
    <xf numFmtId="49" fontId="27" fillId="3" borderId="1" xfId="0" applyNumberFormat="1" applyFont="1" applyFill="1" applyBorder="1" applyAlignment="1">
      <alignment horizontal="center" vertical="center" wrapText="1"/>
    </xf>
    <xf numFmtId="0" fontId="47" fillId="3" borderId="1" xfId="0" applyFont="1" applyFill="1" applyBorder="1" applyAlignment="1">
      <alignment horizontal="left" vertical="center" wrapText="1"/>
    </xf>
    <xf numFmtId="0" fontId="47" fillId="3" borderId="1" xfId="0" applyFont="1" applyFill="1" applyBorder="1" applyAlignment="1">
      <alignment horizontal="center" vertical="center"/>
    </xf>
    <xf numFmtId="49" fontId="47" fillId="3" borderId="1" xfId="0" applyNumberFormat="1" applyFont="1" applyFill="1" applyBorder="1" applyAlignment="1">
      <alignment horizontal="center" vertical="center" wrapText="1"/>
    </xf>
    <xf numFmtId="0" fontId="26" fillId="3" borderId="0" xfId="0" applyFont="1" applyFill="1" applyAlignment="1">
      <alignment horizontal="center" wrapText="1"/>
    </xf>
    <xf numFmtId="0" fontId="26" fillId="3" borderId="0" xfId="0" applyFont="1" applyFill="1" applyAlignment="1">
      <alignment wrapText="1"/>
    </xf>
    <xf numFmtId="0" fontId="26" fillId="3" borderId="0" xfId="0" applyFont="1" applyFill="1" applyAlignment="1">
      <alignment horizontal="center" vertical="center" wrapText="1"/>
    </xf>
    <xf numFmtId="0" fontId="26" fillId="3" borderId="0" xfId="0" applyFont="1" applyFill="1" applyAlignment="1">
      <alignment horizontal="center" vertical="center"/>
    </xf>
    <xf numFmtId="0" fontId="49" fillId="3" borderId="0" xfId="0" applyFont="1" applyFill="1"/>
    <xf numFmtId="0" fontId="34" fillId="3" borderId="0" xfId="0" applyFont="1" applyFill="1"/>
    <xf numFmtId="0" fontId="17" fillId="3" borderId="0" xfId="0" applyFont="1" applyFill="1"/>
    <xf numFmtId="14" fontId="36" fillId="3"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27" fillId="3" borderId="1" xfId="2" applyFont="1" applyFill="1" applyBorder="1" applyAlignment="1">
      <alignment horizontal="left" vertical="center"/>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0" fillId="3" borderId="0" xfId="0" applyFill="1"/>
    <xf numFmtId="0" fontId="44" fillId="0" borderId="0" xfId="0" applyFont="1"/>
    <xf numFmtId="0" fontId="35" fillId="0" borderId="1" xfId="0" applyFont="1" applyBorder="1" applyAlignment="1">
      <alignment horizontal="center" vertical="center" wrapText="1"/>
    </xf>
    <xf numFmtId="0" fontId="35" fillId="3" borderId="1" xfId="0" applyFont="1" applyFill="1" applyBorder="1" applyAlignment="1">
      <alignment vertical="center" wrapText="1"/>
    </xf>
    <xf numFmtId="0" fontId="50" fillId="0" borderId="0" xfId="0" applyFont="1"/>
    <xf numFmtId="0" fontId="51" fillId="0" borderId="1" xfId="0" applyFont="1" applyBorder="1" applyAlignment="1">
      <alignment horizontal="center" vertical="center" wrapText="1"/>
    </xf>
    <xf numFmtId="0" fontId="35" fillId="0" borderId="1" xfId="0" quotePrefix="1" applyFont="1" applyBorder="1" applyAlignment="1">
      <alignment vertical="center" wrapText="1"/>
    </xf>
    <xf numFmtId="0" fontId="2" fillId="3" borderId="1" xfId="0" applyFont="1" applyFill="1" applyBorder="1" applyAlignment="1">
      <alignment horizontal="center" vertical="center" wrapText="1"/>
    </xf>
    <xf numFmtId="0" fontId="26" fillId="0" borderId="0" xfId="0" applyFont="1" applyAlignment="1">
      <alignment horizont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36" fillId="0" borderId="1" xfId="0" applyFont="1" applyBorder="1" applyAlignment="1">
      <alignment vertical="center"/>
    </xf>
    <xf numFmtId="0" fontId="16" fillId="0" borderId="1" xfId="0" applyFont="1" applyBorder="1" applyAlignment="1">
      <alignment vertical="center"/>
    </xf>
    <xf numFmtId="0" fontId="16" fillId="0" borderId="1" xfId="0" applyFont="1" applyBorder="1" applyAlignment="1">
      <alignment vertical="center" wrapText="1"/>
    </xf>
    <xf numFmtId="0" fontId="18" fillId="0" borderId="1" xfId="0" applyFont="1" applyBorder="1" applyAlignment="1">
      <alignment vertical="center" wrapText="1"/>
    </xf>
    <xf numFmtId="0" fontId="49" fillId="0" borderId="0" xfId="0" applyFont="1"/>
    <xf numFmtId="0" fontId="17" fillId="0" borderId="0" xfId="0" applyFont="1"/>
    <xf numFmtId="9" fontId="36" fillId="0" borderId="1"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0" fontId="17" fillId="0" borderId="0" xfId="0" applyFont="1" applyAlignment="1">
      <alignment wrapText="1"/>
    </xf>
    <xf numFmtId="0" fontId="35" fillId="0" borderId="1" xfId="0" applyFont="1" applyBorder="1" applyAlignment="1">
      <alignment vertical="center" wrapText="1"/>
    </xf>
    <xf numFmtId="0" fontId="16" fillId="3" borderId="1" xfId="0" applyFont="1" applyFill="1" applyBorder="1" applyAlignment="1">
      <alignment vertical="center"/>
    </xf>
    <xf numFmtId="0" fontId="42" fillId="3" borderId="1" xfId="0" applyFont="1" applyFill="1" applyBorder="1" applyAlignment="1">
      <alignment vertical="center" wrapText="1"/>
    </xf>
    <xf numFmtId="0" fontId="6" fillId="3" borderId="0" xfId="0" applyFont="1" applyFill="1"/>
    <xf numFmtId="0" fontId="9" fillId="3" borderId="0" xfId="0" applyFont="1" applyFill="1" applyAlignment="1">
      <alignment horizontal="center" wrapText="1"/>
    </xf>
    <xf numFmtId="0" fontId="9" fillId="3" borderId="0" xfId="0" applyFont="1" applyFill="1" applyAlignment="1">
      <alignment horizontal="center"/>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8" fillId="3" borderId="1" xfId="0" applyFont="1" applyFill="1" applyBorder="1" applyAlignment="1">
      <alignment vertical="center" wrapText="1"/>
    </xf>
    <xf numFmtId="0" fontId="43" fillId="3" borderId="0" xfId="0" applyFont="1" applyFill="1"/>
    <xf numFmtId="0" fontId="8" fillId="3" borderId="0" xfId="0" applyFont="1" applyFill="1" applyAlignment="1">
      <alignment wrapText="1"/>
    </xf>
    <xf numFmtId="0" fontId="9" fillId="3" borderId="0" xfId="0" applyFont="1" applyFill="1"/>
    <xf numFmtId="14" fontId="36" fillId="5" borderId="1" xfId="0" applyNumberFormat="1" applyFont="1" applyFill="1" applyBorder="1" applyAlignment="1">
      <alignment horizontal="center" vertical="center" wrapText="1"/>
    </xf>
    <xf numFmtId="49" fontId="41" fillId="5" borderId="1" xfId="0" applyNumberFormat="1" applyFont="1" applyFill="1" applyBorder="1" applyAlignment="1">
      <alignment horizontal="center" vertical="center" wrapText="1" shrinkToFit="1"/>
    </xf>
    <xf numFmtId="0" fontId="41" fillId="5" borderId="1" xfId="0" applyFont="1" applyFill="1" applyBorder="1" applyAlignment="1">
      <alignment horizontal="center" vertical="center" wrapText="1" shrinkToFit="1"/>
    </xf>
    <xf numFmtId="0" fontId="54" fillId="3" borderId="1" xfId="0" applyFont="1" applyFill="1" applyBorder="1" applyAlignment="1">
      <alignment horizontal="left" vertical="center" wrapText="1"/>
    </xf>
    <xf numFmtId="0" fontId="51" fillId="3"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51" fillId="3" borderId="0" xfId="0" applyFont="1" applyFill="1"/>
    <xf numFmtId="0" fontId="51" fillId="5" borderId="0" xfId="0" applyFont="1" applyFill="1"/>
    <xf numFmtId="0" fontId="42" fillId="3" borderId="1" xfId="0" applyFont="1" applyFill="1" applyBorder="1" applyAlignment="1">
      <alignment horizontal="center" vertical="center" wrapText="1" shrinkToFit="1"/>
    </xf>
    <xf numFmtId="0" fontId="56" fillId="3" borderId="1" xfId="0" applyFont="1" applyFill="1" applyBorder="1" applyAlignment="1">
      <alignment horizontal="left" vertical="center" wrapText="1"/>
    </xf>
    <xf numFmtId="0" fontId="35" fillId="3" borderId="1" xfId="0" applyFont="1" applyFill="1" applyBorder="1" applyAlignment="1">
      <alignment horizontal="left" vertical="center" wrapText="1"/>
    </xf>
    <xf numFmtId="0" fontId="35" fillId="3" borderId="1" xfId="0" applyFont="1" applyFill="1" applyBorder="1" applyAlignment="1">
      <alignment horizontal="center" vertical="center" wrapText="1"/>
    </xf>
    <xf numFmtId="14" fontId="35" fillId="3" borderId="1" xfId="0" applyNumberFormat="1" applyFont="1" applyFill="1" applyBorder="1" applyAlignment="1">
      <alignment horizontal="center" vertical="center" wrapText="1"/>
    </xf>
    <xf numFmtId="49" fontId="42" fillId="3" borderId="1" xfId="0" quotePrefix="1" applyNumberFormat="1" applyFont="1" applyFill="1" applyBorder="1" applyAlignment="1">
      <alignment horizontal="center" vertical="center" wrapText="1" shrinkToFit="1"/>
    </xf>
    <xf numFmtId="0" fontId="42" fillId="3" borderId="1"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35" fillId="3" borderId="0" xfId="0" applyFont="1" applyFill="1"/>
    <xf numFmtId="49" fontId="35" fillId="3" borderId="0" xfId="0" applyNumberFormat="1" applyFont="1" applyFill="1"/>
    <xf numFmtId="0" fontId="41" fillId="3" borderId="1" xfId="0" applyFont="1" applyFill="1" applyBorder="1" applyAlignment="1">
      <alignment horizontal="center" vertical="center" wrapText="1" shrinkToFit="1"/>
    </xf>
    <xf numFmtId="0" fontId="35" fillId="3" borderId="1" xfId="0" applyFont="1" applyFill="1" applyBorder="1"/>
    <xf numFmtId="0" fontId="41" fillId="5" borderId="1" xfId="0" applyFont="1" applyFill="1" applyBorder="1" applyAlignment="1">
      <alignment horizontal="left" vertical="center" wrapText="1"/>
    </xf>
    <xf numFmtId="0" fontId="41" fillId="5" borderId="1" xfId="0" applyFont="1" applyFill="1" applyBorder="1" applyAlignment="1">
      <alignment horizontal="center" vertical="center" wrapText="1"/>
    </xf>
    <xf numFmtId="14" fontId="41" fillId="5" borderId="1" xfId="0" applyNumberFormat="1" applyFont="1" applyFill="1" applyBorder="1" applyAlignment="1">
      <alignment horizontal="center" vertical="center" wrapText="1"/>
    </xf>
    <xf numFmtId="49" fontId="41" fillId="5" borderId="1" xfId="0" quotePrefix="1" applyNumberFormat="1" applyFont="1" applyFill="1" applyBorder="1" applyAlignment="1">
      <alignment horizontal="center" vertical="center" wrapText="1" shrinkToFit="1"/>
    </xf>
    <xf numFmtId="0" fontId="41" fillId="5" borderId="1" xfId="0" applyFont="1" applyFill="1" applyBorder="1" applyAlignment="1">
      <alignment horizontal="center" vertical="center"/>
    </xf>
    <xf numFmtId="49" fontId="51" fillId="5" borderId="0" xfId="0" applyNumberFormat="1" applyFont="1" applyFill="1"/>
    <xf numFmtId="0" fontId="42" fillId="3" borderId="1" xfId="0" applyFont="1" applyFill="1" applyBorder="1" applyAlignment="1">
      <alignment horizontal="left" vertical="center" wrapText="1"/>
    </xf>
    <xf numFmtId="0" fontId="58" fillId="3" borderId="1" xfId="0" applyFont="1" applyFill="1" applyBorder="1" applyAlignment="1">
      <alignment horizontal="left" vertical="center" wrapText="1"/>
    </xf>
    <xf numFmtId="0" fontId="54" fillId="5" borderId="1" xfId="0" applyFont="1" applyFill="1" applyBorder="1" applyAlignment="1">
      <alignment horizontal="left" vertical="center" wrapText="1"/>
    </xf>
    <xf numFmtId="0" fontId="56" fillId="3" borderId="1" xfId="0" applyFont="1" applyFill="1" applyBorder="1" applyAlignment="1">
      <alignment horizontal="center" vertical="center" wrapText="1"/>
    </xf>
    <xf numFmtId="14" fontId="56" fillId="3" borderId="1" xfId="0" applyNumberFormat="1" applyFont="1" applyFill="1" applyBorder="1" applyAlignment="1">
      <alignment horizontal="center" vertical="center" wrapText="1"/>
    </xf>
    <xf numFmtId="0" fontId="42" fillId="3" borderId="1" xfId="0" applyFont="1" applyFill="1" applyBorder="1" applyAlignment="1">
      <alignment horizontal="center" vertical="center"/>
    </xf>
    <xf numFmtId="14" fontId="42" fillId="3" borderId="1" xfId="0" applyNumberFormat="1" applyFont="1" applyFill="1" applyBorder="1" applyAlignment="1">
      <alignment horizontal="center" vertical="center" wrapText="1"/>
    </xf>
    <xf numFmtId="0" fontId="41" fillId="3" borderId="1" xfId="0" applyFont="1" applyFill="1" applyBorder="1" applyAlignment="1">
      <alignment horizontal="left" vertical="center" wrapText="1"/>
    </xf>
    <xf numFmtId="0" fontId="51" fillId="5" borderId="1" xfId="0" applyFont="1" applyFill="1" applyBorder="1" applyAlignment="1">
      <alignment horizontal="center" vertical="center" wrapText="1"/>
    </xf>
    <xf numFmtId="0" fontId="51" fillId="5" borderId="0" xfId="0" quotePrefix="1" applyFont="1" applyFill="1"/>
    <xf numFmtId="0" fontId="35" fillId="3" borderId="1" xfId="0" applyFont="1" applyFill="1" applyBorder="1" applyAlignment="1">
      <alignment horizontal="center" vertical="center"/>
    </xf>
    <xf numFmtId="49" fontId="42" fillId="4" borderId="1" xfId="0" applyNumberFormat="1" applyFont="1" applyFill="1" applyBorder="1" applyAlignment="1">
      <alignment horizontal="left" vertical="center" wrapText="1" shrinkToFit="1"/>
    </xf>
    <xf numFmtId="0" fontId="35" fillId="4" borderId="1" xfId="0" applyFont="1" applyFill="1" applyBorder="1" applyAlignment="1">
      <alignment horizontal="center" vertical="center" wrapText="1"/>
    </xf>
    <xf numFmtId="14" fontId="35" fillId="4" borderId="1" xfId="0" applyNumberFormat="1" applyFont="1" applyFill="1" applyBorder="1" applyAlignment="1">
      <alignment horizontal="center" vertical="center" wrapText="1"/>
    </xf>
    <xf numFmtId="0" fontId="54" fillId="3" borderId="0" xfId="0" applyFont="1" applyFill="1" applyAlignment="1">
      <alignment horizontal="left" vertical="center" wrapText="1"/>
    </xf>
    <xf numFmtId="49" fontId="41" fillId="5" borderId="1" xfId="0" applyNumberFormat="1" applyFont="1" applyFill="1" applyBorder="1" applyAlignment="1">
      <alignment horizontal="left" vertical="center" wrapText="1" shrinkToFit="1"/>
    </xf>
    <xf numFmtId="0" fontId="54" fillId="5" borderId="0" xfId="0" applyFont="1" applyFill="1" applyAlignment="1">
      <alignment horizontal="left" vertical="center" wrapText="1"/>
    </xf>
    <xf numFmtId="0" fontId="57" fillId="3" borderId="1" xfId="0" applyFont="1" applyFill="1" applyBorder="1" applyAlignment="1">
      <alignment horizontal="left" vertical="center" wrapText="1"/>
    </xf>
    <xf numFmtId="14" fontId="51" fillId="5" borderId="1" xfId="0" applyNumberFormat="1" applyFont="1" applyFill="1" applyBorder="1" applyAlignment="1">
      <alignment horizontal="center" vertical="center" wrapText="1"/>
    </xf>
    <xf numFmtId="0" fontId="41" fillId="5" borderId="1" xfId="0" applyFont="1" applyFill="1" applyBorder="1" applyAlignment="1">
      <alignment vertical="center" wrapText="1"/>
    </xf>
    <xf numFmtId="0" fontId="51" fillId="5" borderId="1" xfId="0" applyFont="1" applyFill="1" applyBorder="1" applyAlignment="1">
      <alignment horizontal="left" vertical="center" wrapText="1"/>
    </xf>
    <xf numFmtId="0" fontId="51" fillId="5" borderId="1" xfId="0" applyFont="1" applyFill="1" applyBorder="1"/>
    <xf numFmtId="0" fontId="35" fillId="3" borderId="1" xfId="0" quotePrefix="1" applyFont="1" applyFill="1" applyBorder="1"/>
    <xf numFmtId="49" fontId="42" fillId="0" borderId="1" xfId="0" applyNumberFormat="1" applyFont="1" applyBorder="1" applyAlignment="1">
      <alignment horizontal="center" vertical="center" wrapText="1" shrinkToFit="1"/>
    </xf>
    <xf numFmtId="0" fontId="42" fillId="0" borderId="1" xfId="0" applyFont="1" applyBorder="1" applyAlignment="1">
      <alignment horizontal="center" vertical="center" wrapText="1"/>
    </xf>
    <xf numFmtId="14" fontId="35" fillId="0" borderId="1" xfId="0" applyNumberFormat="1" applyFont="1" applyBorder="1" applyAlignment="1">
      <alignment horizontal="center" vertical="center" wrapText="1"/>
    </xf>
    <xf numFmtId="0" fontId="35" fillId="0" borderId="0" xfId="0" applyFont="1"/>
    <xf numFmtId="0" fontId="35" fillId="0" borderId="1" xfId="0" applyFont="1" applyBorder="1" applyAlignment="1">
      <alignment horizontal="left" vertical="center" wrapText="1"/>
    </xf>
    <xf numFmtId="49" fontId="51" fillId="5" borderId="1" xfId="0" quotePrefix="1" applyNumberFormat="1" applyFont="1" applyFill="1" applyBorder="1"/>
    <xf numFmtId="0" fontId="56" fillId="0" borderId="1" xfId="0" applyFont="1" applyBorder="1" applyAlignment="1">
      <alignment horizontal="left" vertical="center" wrapText="1"/>
    </xf>
    <xf numFmtId="49" fontId="56" fillId="0" borderId="1" xfId="0" quotePrefix="1" applyNumberFormat="1" applyFont="1" applyBorder="1"/>
    <xf numFmtId="0" fontId="42" fillId="0" borderId="1" xfId="0" applyFont="1" applyBorder="1" applyAlignment="1">
      <alignment horizontal="center" vertical="center"/>
    </xf>
    <xf numFmtId="49" fontId="56" fillId="0" borderId="1" xfId="0" applyNumberFormat="1" applyFont="1" applyBorder="1" applyAlignment="1">
      <alignment horizontal="center" vertical="center" wrapText="1" shrinkToFit="1"/>
    </xf>
    <xf numFmtId="0" fontId="56" fillId="0" borderId="1" xfId="0" applyFont="1" applyBorder="1"/>
    <xf numFmtId="49" fontId="57" fillId="0" borderId="1" xfId="0" applyNumberFormat="1" applyFont="1" applyBorder="1" applyAlignment="1">
      <alignment horizontal="center" vertical="center" wrapText="1" shrinkToFit="1"/>
    </xf>
    <xf numFmtId="0" fontId="56" fillId="0" borderId="0" xfId="0" applyFont="1"/>
    <xf numFmtId="49" fontId="56" fillId="0" borderId="0" xfId="0" applyNumberFormat="1" applyFont="1"/>
    <xf numFmtId="0" fontId="56" fillId="0" borderId="1" xfId="0" applyFont="1" applyBorder="1" applyAlignment="1">
      <alignment horizontal="center" vertical="center" wrapText="1"/>
    </xf>
    <xf numFmtId="49" fontId="54" fillId="5" borderId="1" xfId="0" applyNumberFormat="1" applyFont="1" applyFill="1" applyBorder="1" applyAlignment="1">
      <alignment horizontal="center" vertical="center" wrapText="1" shrinkToFit="1"/>
    </xf>
    <xf numFmtId="49" fontId="41" fillId="5" borderId="1" xfId="0" quotePrefix="1" applyNumberFormat="1" applyFont="1" applyFill="1" applyBorder="1"/>
    <xf numFmtId="0" fontId="54" fillId="5" borderId="1" xfId="0" applyFont="1" applyFill="1" applyBorder="1"/>
    <xf numFmtId="14" fontId="54" fillId="5" borderId="0" xfId="0" applyNumberFormat="1" applyFont="1" applyFill="1"/>
    <xf numFmtId="0" fontId="54" fillId="5" borderId="0" xfId="0" applyFont="1" applyFill="1"/>
    <xf numFmtId="49" fontId="54" fillId="5" borderId="0" xfId="0" applyNumberFormat="1" applyFont="1" applyFill="1"/>
    <xf numFmtId="0" fontId="54" fillId="5" borderId="1" xfId="0" applyFont="1" applyFill="1" applyBorder="1" applyAlignment="1">
      <alignment horizontal="center" vertical="center" wrapText="1"/>
    </xf>
    <xf numFmtId="49" fontId="42" fillId="3" borderId="1" xfId="0" quotePrefix="1" applyNumberFormat="1" applyFont="1" applyFill="1" applyBorder="1"/>
    <xf numFmtId="0" fontId="55" fillId="5" borderId="1" xfId="0" applyFont="1" applyFill="1" applyBorder="1" applyAlignment="1">
      <alignment horizontal="center" vertical="center" wrapText="1"/>
    </xf>
    <xf numFmtId="0" fontId="57" fillId="0" borderId="1" xfId="0" applyFont="1" applyBorder="1" applyAlignment="1">
      <alignment horizontal="center" vertical="center" wrapText="1"/>
    </xf>
    <xf numFmtId="49" fontId="35" fillId="0" borderId="0" xfId="0" applyNumberFormat="1" applyFont="1"/>
    <xf numFmtId="0" fontId="42" fillId="4" borderId="1" xfId="0" applyFont="1" applyFill="1" applyBorder="1" applyAlignment="1">
      <alignment horizontal="center" vertical="center" wrapText="1"/>
    </xf>
    <xf numFmtId="49" fontId="42" fillId="4" borderId="1" xfId="0" quotePrefix="1" applyNumberFormat="1" applyFont="1" applyFill="1" applyBorder="1" applyAlignment="1">
      <alignment horizontal="center" vertical="center" wrapText="1" shrinkToFit="1"/>
    </xf>
    <xf numFmtId="14" fontId="54" fillId="5" borderId="1" xfId="0" applyNumberFormat="1" applyFont="1" applyFill="1" applyBorder="1" applyAlignment="1">
      <alignment horizontal="center" vertical="center" wrapText="1"/>
    </xf>
    <xf numFmtId="0" fontId="41" fillId="5" borderId="1" xfId="0" applyFont="1" applyFill="1" applyBorder="1" applyAlignment="1">
      <alignment horizontal="center" vertical="top" wrapText="1"/>
    </xf>
    <xf numFmtId="0" fontId="56" fillId="4" borderId="1" xfId="0" applyFont="1" applyFill="1" applyBorder="1" applyAlignment="1">
      <alignment horizontal="left" vertical="center" wrapText="1"/>
    </xf>
    <xf numFmtId="0" fontId="56" fillId="3" borderId="1" xfId="0" applyFont="1" applyFill="1" applyBorder="1" applyAlignment="1">
      <alignment horizontal="center" vertical="center"/>
    </xf>
    <xf numFmtId="0" fontId="35" fillId="4" borderId="1" xfId="0" applyFont="1" applyFill="1" applyBorder="1" applyAlignment="1">
      <alignment horizontal="left" vertical="center" wrapText="1"/>
    </xf>
    <xf numFmtId="49" fontId="51" fillId="5" borderId="0" xfId="0" quotePrefix="1" applyNumberFormat="1" applyFont="1" applyFill="1"/>
    <xf numFmtId="49" fontId="56" fillId="4" borderId="1" xfId="0" quotePrefix="1" applyNumberFormat="1" applyFont="1" applyFill="1" applyBorder="1" applyAlignment="1">
      <alignment horizontal="center" vertical="center" wrapText="1" shrinkToFit="1"/>
    </xf>
    <xf numFmtId="49" fontId="56" fillId="3" borderId="1" xfId="0" quotePrefix="1" applyNumberFormat="1" applyFont="1" applyFill="1" applyBorder="1" applyAlignment="1">
      <alignment horizontal="center" vertical="center" wrapText="1" shrinkToFit="1"/>
    </xf>
    <xf numFmtId="49" fontId="41" fillId="3" borderId="3" xfId="0" applyNumberFormat="1" applyFont="1" applyFill="1" applyBorder="1" applyAlignment="1">
      <alignment horizontal="center" vertical="center" wrapText="1" shrinkToFit="1"/>
    </xf>
    <xf numFmtId="0" fontId="56" fillId="3" borderId="3" xfId="0" applyFont="1" applyFill="1" applyBorder="1" applyAlignment="1">
      <alignment horizontal="left" vertical="center" wrapText="1"/>
    </xf>
    <xf numFmtId="0" fontId="35" fillId="3" borderId="3" xfId="0" applyFont="1" applyFill="1" applyBorder="1" applyAlignment="1">
      <alignment horizontal="left" vertical="center" wrapText="1"/>
    </xf>
    <xf numFmtId="49" fontId="42" fillId="3" borderId="3" xfId="0" quotePrefix="1" applyNumberFormat="1" applyFont="1" applyFill="1" applyBorder="1" applyAlignment="1">
      <alignment horizontal="center" vertical="center" wrapText="1" shrinkToFit="1"/>
    </xf>
    <xf numFmtId="49" fontId="42" fillId="3" borderId="3" xfId="0" applyNumberFormat="1" applyFont="1" applyFill="1" applyBorder="1" applyAlignment="1">
      <alignment horizontal="center" vertical="center" wrapText="1" shrinkToFit="1"/>
    </xf>
    <xf numFmtId="0" fontId="42" fillId="3" borderId="3" xfId="0" applyFont="1" applyFill="1" applyBorder="1" applyAlignment="1">
      <alignment horizontal="center" vertical="center"/>
    </xf>
    <xf numFmtId="0" fontId="42" fillId="3" borderId="3" xfId="0" applyFont="1" applyFill="1" applyBorder="1" applyAlignment="1">
      <alignment horizontal="center" vertical="center" wrapText="1"/>
    </xf>
    <xf numFmtId="0" fontId="35" fillId="3" borderId="3" xfId="0" applyFont="1" applyFill="1" applyBorder="1" applyAlignment="1">
      <alignment horizontal="center" vertical="center"/>
    </xf>
    <xf numFmtId="14" fontId="56" fillId="4" borderId="1" xfId="0" applyNumberFormat="1" applyFont="1" applyFill="1" applyBorder="1" applyAlignment="1">
      <alignment horizontal="center" vertical="center" wrapText="1"/>
    </xf>
    <xf numFmtId="14" fontId="41" fillId="5" borderId="1" xfId="0" applyNumberFormat="1" applyFont="1" applyFill="1" applyBorder="1" applyAlignment="1">
      <alignment horizontal="center" vertical="center"/>
    </xf>
    <xf numFmtId="14" fontId="35" fillId="3" borderId="1" xfId="0" applyNumberFormat="1" applyFont="1" applyFill="1" applyBorder="1" applyAlignment="1">
      <alignment horizontal="center" vertical="center"/>
    </xf>
    <xf numFmtId="0" fontId="41" fillId="5" borderId="1" xfId="0" applyFont="1" applyFill="1" applyBorder="1" applyAlignment="1">
      <alignment horizontal="left"/>
    </xf>
    <xf numFmtId="49" fontId="42" fillId="3" borderId="1" xfId="0" quotePrefix="1" applyNumberFormat="1" applyFont="1" applyFill="1" applyBorder="1" applyAlignment="1">
      <alignment horizontal="left"/>
    </xf>
    <xf numFmtId="49" fontId="42" fillId="3" borderId="7" xfId="0" quotePrefix="1" applyNumberFormat="1" applyFont="1" applyFill="1" applyBorder="1" applyAlignment="1">
      <alignment horizontal="center" vertical="center" wrapText="1" shrinkToFit="1"/>
    </xf>
    <xf numFmtId="0" fontId="54" fillId="5" borderId="1" xfId="2" applyFont="1" applyFill="1" applyBorder="1" applyAlignment="1">
      <alignment horizontal="left" vertical="center" wrapText="1"/>
    </xf>
    <xf numFmtId="0" fontId="56" fillId="3" borderId="1" xfId="2" applyFont="1" applyFill="1" applyBorder="1" applyAlignment="1">
      <alignment horizontal="left" vertical="center" wrapText="1"/>
    </xf>
    <xf numFmtId="0" fontId="35" fillId="3" borderId="1" xfId="2" applyFont="1" applyFill="1" applyBorder="1" applyAlignment="1">
      <alignment horizontal="left" vertical="center" wrapText="1"/>
    </xf>
    <xf numFmtId="0" fontId="57" fillId="3" borderId="1" xfId="0" applyFont="1" applyFill="1" applyBorder="1" applyAlignment="1">
      <alignment horizontal="center" vertical="center"/>
    </xf>
    <xf numFmtId="0" fontId="54" fillId="5" borderId="1" xfId="0" applyFont="1" applyFill="1" applyBorder="1" applyAlignment="1">
      <alignment horizontal="left" vertical="center"/>
    </xf>
    <xf numFmtId="0" fontId="51" fillId="5" borderId="1" xfId="0" applyFont="1" applyFill="1" applyBorder="1" applyAlignment="1">
      <alignment horizontal="center" vertical="center"/>
    </xf>
    <xf numFmtId="0" fontId="54" fillId="5" borderId="1" xfId="0" applyFont="1" applyFill="1" applyBorder="1" applyAlignment="1">
      <alignment horizontal="center" vertical="center"/>
    </xf>
    <xf numFmtId="0" fontId="56" fillId="3" borderId="1" xfId="0" applyFont="1" applyFill="1" applyBorder="1" applyAlignment="1">
      <alignment horizontal="left" vertical="center"/>
    </xf>
    <xf numFmtId="0" fontId="41" fillId="5" borderId="1" xfId="2" applyFont="1" applyFill="1" applyBorder="1" applyAlignment="1">
      <alignment horizontal="center" vertical="center" wrapText="1"/>
    </xf>
    <xf numFmtId="0" fontId="56" fillId="3" borderId="1" xfId="2" applyFont="1" applyFill="1" applyBorder="1" applyAlignment="1">
      <alignment horizontal="center" vertical="center" wrapText="1"/>
    </xf>
    <xf numFmtId="0" fontId="18" fillId="3" borderId="0" xfId="0" applyFont="1" applyFill="1" applyAlignment="1">
      <alignment horizontal="center"/>
    </xf>
    <xf numFmtId="0" fontId="51" fillId="5" borderId="1" xfId="2" applyFont="1" applyFill="1" applyBorder="1" applyAlignment="1">
      <alignment horizontal="left" vertical="center" wrapText="1"/>
    </xf>
    <xf numFmtId="0" fontId="51" fillId="3" borderId="1" xfId="0" applyFont="1" applyFill="1" applyBorder="1" applyAlignment="1">
      <alignment horizontal="center" vertical="center"/>
    </xf>
    <xf numFmtId="14" fontId="41" fillId="5" borderId="1" xfId="0" applyNumberFormat="1" applyFont="1" applyFill="1" applyBorder="1" applyAlignment="1">
      <alignment horizontal="center" vertical="center" wrapText="1" shrinkToFit="1"/>
    </xf>
    <xf numFmtId="14" fontId="42" fillId="3" borderId="1" xfId="0" applyNumberFormat="1" applyFont="1" applyFill="1" applyBorder="1" applyAlignment="1">
      <alignment horizontal="center" vertical="center" wrapText="1" shrinkToFit="1"/>
    </xf>
    <xf numFmtId="14" fontId="59" fillId="3" borderId="1" xfId="0" applyNumberFormat="1" applyFont="1" applyFill="1" applyBorder="1" applyAlignment="1">
      <alignment horizontal="center" vertical="center" wrapText="1"/>
    </xf>
    <xf numFmtId="0" fontId="59" fillId="3" borderId="1" xfId="0" applyFont="1" applyFill="1" applyBorder="1" applyAlignment="1">
      <alignment horizontal="center" vertical="center"/>
    </xf>
    <xf numFmtId="0" fontId="51" fillId="5" borderId="1" xfId="0" quotePrefix="1" applyFont="1" applyFill="1" applyBorder="1"/>
    <xf numFmtId="0" fontId="42" fillId="3" borderId="1" xfId="0" quotePrefix="1" applyFont="1" applyFill="1" applyBorder="1"/>
    <xf numFmtId="49" fontId="55" fillId="5" borderId="1" xfId="0" applyNumberFormat="1" applyFont="1" applyFill="1" applyBorder="1" applyAlignment="1">
      <alignment horizontal="center" vertical="center" wrapText="1" shrinkToFit="1"/>
    </xf>
    <xf numFmtId="49" fontId="41" fillId="5" borderId="7" xfId="0" quotePrefix="1" applyNumberFormat="1" applyFont="1" applyFill="1" applyBorder="1" applyAlignment="1">
      <alignment horizontal="center" vertical="center" wrapText="1" shrinkToFit="1"/>
    </xf>
    <xf numFmtId="0" fontId="41" fillId="5" borderId="1" xfId="0" quotePrefix="1" applyFont="1" applyFill="1" applyBorder="1"/>
    <xf numFmtId="3" fontId="27" fillId="3" borderId="1" xfId="0" applyNumberFormat="1" applyFont="1" applyFill="1" applyBorder="1" applyAlignment="1">
      <alignment horizontal="right" wrapText="1"/>
    </xf>
    <xf numFmtId="0" fontId="37" fillId="3"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27" fillId="3" borderId="1" xfId="0" applyFont="1" applyFill="1" applyBorder="1" applyAlignment="1">
      <alignment vertical="center" wrapText="1"/>
    </xf>
    <xf numFmtId="4" fontId="27" fillId="3" borderId="1" xfId="0" applyNumberFormat="1" applyFont="1" applyFill="1" applyBorder="1" applyAlignment="1">
      <alignment vertical="center" wrapText="1"/>
    </xf>
    <xf numFmtId="3" fontId="26" fillId="3" borderId="1" xfId="0" applyNumberFormat="1" applyFont="1" applyFill="1" applyBorder="1" applyAlignment="1">
      <alignment vertical="center" wrapText="1"/>
    </xf>
    <xf numFmtId="2" fontId="26" fillId="3" borderId="1" xfId="0" applyNumberFormat="1" applyFont="1" applyFill="1" applyBorder="1" applyAlignment="1">
      <alignment vertical="center" wrapText="1"/>
    </xf>
    <xf numFmtId="49" fontId="57" fillId="3" borderId="1" xfId="0" applyNumberFormat="1" applyFont="1" applyFill="1" applyBorder="1" applyAlignment="1">
      <alignment horizontal="center" vertical="center" wrapText="1" shrinkToFit="1"/>
    </xf>
    <xf numFmtId="14" fontId="51" fillId="3" borderId="1" xfId="0" applyNumberFormat="1" applyFont="1" applyFill="1" applyBorder="1" applyAlignment="1">
      <alignment horizontal="center" vertical="center" wrapText="1"/>
    </xf>
    <xf numFmtId="0" fontId="41" fillId="3" borderId="1" xfId="0" applyFont="1" applyFill="1" applyBorder="1" applyAlignment="1">
      <alignment vertical="center" wrapText="1"/>
    </xf>
    <xf numFmtId="14" fontId="18" fillId="3" borderId="1" xfId="0" applyNumberFormat="1" applyFont="1" applyFill="1" applyBorder="1" applyAlignment="1">
      <alignment horizontal="center" vertical="center" wrapText="1"/>
    </xf>
    <xf numFmtId="49" fontId="45" fillId="3" borderId="1" xfId="0" applyNumberFormat="1" applyFont="1" applyFill="1" applyBorder="1" applyAlignment="1">
      <alignment horizontal="center" vertical="center" wrapText="1" shrinkToFit="1"/>
    </xf>
    <xf numFmtId="14" fontId="17" fillId="3" borderId="1" xfId="0" applyNumberFormat="1" applyFont="1" applyFill="1" applyBorder="1" applyAlignment="1">
      <alignment horizontal="center" vertical="center" wrapText="1"/>
    </xf>
    <xf numFmtId="0" fontId="50" fillId="3" borderId="0" xfId="0" applyFont="1" applyFill="1"/>
    <xf numFmtId="49" fontId="1" fillId="3" borderId="1" xfId="0" applyNumberFormat="1" applyFont="1" applyFill="1" applyBorder="1" applyAlignment="1">
      <alignment horizontal="center" vertical="center" wrapText="1" shrinkToFit="1"/>
    </xf>
    <xf numFmtId="0" fontId="35" fillId="2" borderId="1" xfId="0" applyFont="1" applyFill="1" applyBorder="1" applyAlignment="1">
      <alignment vertical="center" wrapText="1"/>
    </xf>
    <xf numFmtId="3" fontId="51" fillId="0" borderId="1" xfId="0" applyNumberFormat="1" applyFont="1" applyBorder="1" applyAlignment="1">
      <alignment horizontal="center" vertical="center" wrapText="1"/>
    </xf>
    <xf numFmtId="0" fontId="18" fillId="3" borderId="1" xfId="0" applyFont="1" applyFill="1" applyBorder="1" applyAlignment="1">
      <alignment horizontal="left" vertical="center" wrapText="1"/>
    </xf>
    <xf numFmtId="0" fontId="45" fillId="3" borderId="1" xfId="0" applyFont="1" applyFill="1" applyBorder="1" applyAlignment="1">
      <alignment horizontal="center" vertical="center"/>
    </xf>
    <xf numFmtId="0" fontId="45" fillId="3" borderId="1" xfId="0" applyFont="1" applyFill="1" applyBorder="1" applyAlignment="1">
      <alignment horizontal="center" vertical="center" wrapText="1"/>
    </xf>
    <xf numFmtId="49" fontId="16" fillId="3" borderId="1" xfId="0" applyNumberFormat="1" applyFont="1" applyFill="1" applyBorder="1" applyAlignment="1">
      <alignment horizontal="center" vertical="center"/>
    </xf>
    <xf numFmtId="0" fontId="46" fillId="3" borderId="1" xfId="0" applyFont="1" applyFill="1" applyBorder="1" applyAlignment="1">
      <alignment horizontal="left" vertical="center" wrapText="1"/>
    </xf>
    <xf numFmtId="0" fontId="60" fillId="0" borderId="1" xfId="0" applyFont="1" applyBorder="1" applyAlignment="1">
      <alignment horizontal="center" vertical="center" wrapText="1"/>
    </xf>
    <xf numFmtId="0" fontId="50" fillId="0" borderId="1" xfId="0" applyFont="1" applyBorder="1" applyAlignment="1">
      <alignment horizontal="center"/>
    </xf>
    <xf numFmtId="0" fontId="50" fillId="3" borderId="1" xfId="0" applyFont="1" applyFill="1" applyBorder="1" applyAlignment="1">
      <alignment horizontal="center"/>
    </xf>
    <xf numFmtId="0" fontId="26" fillId="0" borderId="0" xfId="0" applyFont="1" applyAlignment="1">
      <alignment wrapText="1"/>
    </xf>
    <xf numFmtId="0" fontId="18" fillId="0" borderId="2" xfId="0" applyFont="1" applyBorder="1" applyAlignment="1">
      <alignment horizontal="center"/>
    </xf>
    <xf numFmtId="0" fontId="18" fillId="0" borderId="0" xfId="0" applyFont="1" applyAlignment="1">
      <alignment horizontal="center"/>
    </xf>
    <xf numFmtId="0" fontId="39"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18" fillId="0" borderId="5" xfId="0" applyFont="1" applyBorder="1" applyAlignment="1">
      <alignment vertical="center" wrapText="1"/>
    </xf>
    <xf numFmtId="0" fontId="18" fillId="0" borderId="1" xfId="0" quotePrefix="1" applyFont="1" applyBorder="1" applyAlignment="1">
      <alignment vertical="center" wrapText="1"/>
    </xf>
    <xf numFmtId="0" fontId="34" fillId="0" borderId="0" xfId="0" applyFont="1"/>
    <xf numFmtId="0" fontId="18" fillId="0" borderId="0" xfId="0" applyFont="1" applyAlignment="1">
      <alignment horizontal="center" wrapText="1"/>
    </xf>
    <xf numFmtId="0" fontId="34" fillId="0" borderId="1" xfId="0" applyFont="1" applyBorder="1" applyAlignment="1">
      <alignment horizontal="center" vertical="center" wrapText="1"/>
    </xf>
    <xf numFmtId="0" fontId="35" fillId="0" borderId="1" xfId="0" applyFont="1" applyBorder="1" applyAlignment="1">
      <alignment vertical="center"/>
    </xf>
    <xf numFmtId="0" fontId="42" fillId="0" borderId="1" xfId="0" applyFont="1" applyBorder="1" applyAlignment="1">
      <alignment vertical="center"/>
    </xf>
    <xf numFmtId="0" fontId="42" fillId="3" borderId="1" xfId="0" applyFont="1" applyFill="1" applyBorder="1" applyAlignment="1">
      <alignment vertical="center"/>
    </xf>
    <xf numFmtId="9" fontId="35" fillId="0" borderId="1" xfId="0" applyNumberFormat="1" applyFont="1" applyBorder="1" applyAlignment="1">
      <alignment horizontal="center" vertical="center" wrapText="1"/>
    </xf>
    <xf numFmtId="0" fontId="42" fillId="0" borderId="1" xfId="0" applyFont="1" applyBorder="1" applyAlignment="1">
      <alignment vertical="center" wrapText="1"/>
    </xf>
    <xf numFmtId="0" fontId="52" fillId="3" borderId="0" xfId="0" applyFont="1" applyFill="1"/>
    <xf numFmtId="0" fontId="61" fillId="0" borderId="1" xfId="0" applyFont="1" applyBorder="1" applyAlignment="1">
      <alignment horizontal="center" vertical="center" wrapText="1"/>
    </xf>
    <xf numFmtId="0" fontId="35" fillId="3" borderId="1" xfId="0" quotePrefix="1" applyFont="1" applyFill="1" applyBorder="1" applyAlignment="1">
      <alignment vertical="center" wrapText="1"/>
    </xf>
    <xf numFmtId="0" fontId="35" fillId="3" borderId="1" xfId="0" applyFont="1" applyFill="1" applyBorder="1" applyAlignment="1">
      <alignment horizontal="center" vertical="center" wrapText="1"/>
    </xf>
    <xf numFmtId="0" fontId="35" fillId="3" borderId="1" xfId="0" applyFont="1" applyFill="1" applyBorder="1" applyAlignment="1">
      <alignment vertical="center"/>
    </xf>
    <xf numFmtId="9" fontId="35"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0" fontId="3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4" fillId="3" borderId="0" xfId="0" applyFont="1" applyFill="1" applyAlignment="1">
      <alignment horizontal="center"/>
    </xf>
    <xf numFmtId="0" fontId="18" fillId="3" borderId="7"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0" xfId="0" applyFont="1" applyFill="1" applyAlignment="1">
      <alignment horizontal="center" wrapText="1"/>
    </xf>
    <xf numFmtId="0" fontId="18" fillId="3" borderId="0" xfId="0" applyFont="1" applyFill="1" applyAlignment="1">
      <alignment horizontal="center"/>
    </xf>
    <xf numFmtId="0" fontId="17" fillId="3" borderId="0" xfId="0" applyFont="1" applyFill="1" applyAlignment="1">
      <alignment horizontal="center" vertical="center" wrapText="1"/>
    </xf>
    <xf numFmtId="0" fontId="17" fillId="3" borderId="0" xfId="0" applyFont="1" applyFill="1" applyAlignment="1">
      <alignment horizontal="center" vertical="center"/>
    </xf>
    <xf numFmtId="0" fontId="18" fillId="3" borderId="2" xfId="0" applyFont="1" applyFill="1" applyBorder="1" applyAlignment="1">
      <alignment horizontal="center"/>
    </xf>
    <xf numFmtId="0" fontId="18" fillId="3" borderId="1"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35" fillId="3" borderId="3" xfId="0" applyFont="1" applyFill="1" applyBorder="1" applyAlignment="1">
      <alignment horizontal="left" vertical="center" wrapText="1"/>
    </xf>
    <xf numFmtId="0" fontId="35" fillId="3" borderId="4" xfId="0" applyFont="1" applyFill="1" applyBorder="1" applyAlignment="1">
      <alignment horizontal="left" vertical="center" wrapText="1"/>
    </xf>
    <xf numFmtId="0" fontId="35" fillId="3" borderId="1" xfId="0" applyFont="1" applyFill="1" applyBorder="1" applyAlignment="1">
      <alignment horizontal="center" vertical="center" wrapText="1"/>
    </xf>
    <xf numFmtId="0" fontId="9" fillId="3" borderId="0" xfId="0" applyFont="1" applyFill="1" applyAlignment="1">
      <alignment horizontal="center" wrapText="1"/>
    </xf>
    <xf numFmtId="0" fontId="7" fillId="3" borderId="0" xfId="0" applyFont="1" applyFill="1" applyAlignment="1">
      <alignment horizontal="center" wrapText="1"/>
    </xf>
    <xf numFmtId="0" fontId="7" fillId="3" borderId="0" xfId="0" applyFont="1" applyFill="1" applyAlignment="1">
      <alignment horizontal="center"/>
    </xf>
    <xf numFmtId="0" fontId="12" fillId="3" borderId="0" xfId="0" applyFont="1" applyFill="1" applyAlignment="1">
      <alignment horizontal="center" vertical="center" wrapText="1"/>
    </xf>
    <xf numFmtId="0" fontId="12" fillId="3" borderId="0" xfId="0" applyFont="1" applyFill="1" applyAlignment="1">
      <alignment horizontal="center" vertical="center"/>
    </xf>
    <xf numFmtId="0" fontId="8" fillId="3" borderId="2" xfId="0" applyFont="1" applyFill="1" applyBorder="1" applyAlignment="1">
      <alignment horizontal="center"/>
    </xf>
    <xf numFmtId="0" fontId="2"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3" borderId="0" xfId="0" applyFont="1" applyFill="1" applyAlignment="1">
      <alignment horizontal="center"/>
    </xf>
    <xf numFmtId="0" fontId="9" fillId="3" borderId="0" xfId="0" applyFont="1" applyFill="1" applyAlignment="1">
      <alignment horizontal="center"/>
    </xf>
    <xf numFmtId="0" fontId="11" fillId="3" borderId="0" xfId="0" applyFont="1" applyFill="1" applyAlignment="1">
      <alignment horizontal="center"/>
    </xf>
    <xf numFmtId="0" fontId="35" fillId="0" borderId="1" xfId="0" applyFont="1" applyBorder="1" applyAlignment="1">
      <alignment horizontal="center"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2" fillId="0" borderId="1" xfId="0" applyFont="1" applyBorder="1" applyAlignment="1">
      <alignment horizontal="center" vertical="center" wrapText="1"/>
    </xf>
    <xf numFmtId="0" fontId="9" fillId="0" borderId="0" xfId="0" applyFont="1" applyAlignment="1">
      <alignment horizontal="center" wrapText="1"/>
    </xf>
    <xf numFmtId="0" fontId="11"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9" fillId="0" borderId="0" xfId="0" applyFont="1" applyAlignment="1">
      <alignment horizontal="center"/>
    </xf>
    <xf numFmtId="0" fontId="17" fillId="0" borderId="0" xfId="0" applyFont="1" applyAlignment="1">
      <alignment horizontal="center" wrapText="1"/>
    </xf>
    <xf numFmtId="0" fontId="26" fillId="0" borderId="0" xfId="0" applyFont="1" applyAlignment="1">
      <alignment horizont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18" fillId="0" borderId="1" xfId="0" applyFont="1" applyBorder="1" applyAlignment="1">
      <alignment horizontal="center" vertical="center" wrapText="1"/>
    </xf>
    <xf numFmtId="0" fontId="26" fillId="0" borderId="0" xfId="0" applyFont="1" applyAlignment="1">
      <alignment horizontal="right" vertical="center"/>
    </xf>
    <xf numFmtId="0" fontId="17" fillId="0" borderId="0" xfId="0" applyFont="1" applyAlignment="1">
      <alignment horizontal="center"/>
    </xf>
    <xf numFmtId="0" fontId="34" fillId="0" borderId="0" xfId="0" applyFont="1" applyAlignment="1">
      <alignment horizontal="center"/>
    </xf>
    <xf numFmtId="0" fontId="46" fillId="3"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18" fillId="0" borderId="1" xfId="0" applyFont="1" applyBorder="1" applyAlignment="1">
      <alignment vertical="center" wrapText="1"/>
    </xf>
    <xf numFmtId="0" fontId="26" fillId="0" borderId="2" xfId="0" applyFont="1" applyBorder="1" applyAlignment="1">
      <alignment horizontal="right" vertical="center"/>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53" fillId="0" borderId="1" xfId="0" applyFont="1" applyBorder="1" applyAlignment="1">
      <alignment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36" fillId="0" borderId="1" xfId="0" applyFont="1" applyBorder="1" applyAlignment="1">
      <alignment horizontal="center" vertical="center" wrapText="1"/>
    </xf>
    <xf numFmtId="0" fontId="45" fillId="0" borderId="1" xfId="0" applyFont="1" applyBorder="1" applyAlignment="1">
      <alignment vertical="center" wrapText="1"/>
    </xf>
    <xf numFmtId="0" fontId="4" fillId="0" borderId="1" xfId="0" applyFont="1" applyBorder="1" applyAlignment="1">
      <alignment horizontal="center"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3" borderId="3" xfId="0" applyFont="1" applyFill="1" applyBorder="1" applyAlignment="1">
      <alignment horizontal="left" vertical="center" wrapText="1"/>
    </xf>
    <xf numFmtId="0" fontId="36" fillId="3" borderId="4" xfId="0" applyFont="1" applyFill="1" applyBorder="1" applyAlignment="1">
      <alignment horizontal="left" vertical="center" wrapText="1"/>
    </xf>
    <xf numFmtId="0" fontId="8" fillId="0" borderId="1" xfId="0" applyFont="1" applyBorder="1" applyAlignment="1">
      <alignment horizontal="center" wrapText="1"/>
    </xf>
    <xf numFmtId="0" fontId="7" fillId="0" borderId="0" xfId="0" applyFont="1" applyAlignment="1">
      <alignment horizontal="center" wrapText="1"/>
    </xf>
    <xf numFmtId="0" fontId="7" fillId="0" borderId="0" xfId="0" applyFont="1" applyAlignment="1">
      <alignment horizontal="center"/>
    </xf>
    <xf numFmtId="0" fontId="8" fillId="0" borderId="1" xfId="1" applyFont="1" applyBorder="1" applyAlignment="1">
      <alignment horizontal="center" vertical="center" wrapText="1"/>
    </xf>
    <xf numFmtId="0" fontId="43" fillId="0" borderId="1" xfId="0" applyFont="1" applyBorder="1" applyAlignment="1">
      <alignment horizontal="center"/>
    </xf>
    <xf numFmtId="0" fontId="5" fillId="0" borderId="0" xfId="0" applyFont="1" applyAlignment="1">
      <alignment horizontal="center" vertical="center" wrapText="1"/>
    </xf>
    <xf numFmtId="0" fontId="32" fillId="0" borderId="0" xfId="0" quotePrefix="1" applyFont="1" applyAlignment="1">
      <alignment horizontal="left" vertical="center" wrapText="1"/>
    </xf>
    <xf numFmtId="0" fontId="33" fillId="0" borderId="0" xfId="0" applyFont="1" applyAlignment="1">
      <alignment horizontal="left" vertical="center" wrapText="1"/>
    </xf>
    <xf numFmtId="0" fontId="4" fillId="3"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26" fillId="3" borderId="0" xfId="0" applyFont="1" applyFill="1" applyAlignment="1">
      <alignment horizontal="center" wrapText="1"/>
    </xf>
    <xf numFmtId="0" fontId="17" fillId="3" borderId="0" xfId="0" applyFont="1" applyFill="1" applyAlignment="1">
      <alignment horizontal="center" wrapText="1"/>
    </xf>
    <xf numFmtId="0" fontId="26" fillId="3" borderId="0" xfId="0" applyFont="1" applyFill="1" applyAlignment="1">
      <alignment horizontal="center" vertical="center" wrapText="1"/>
    </xf>
    <xf numFmtId="0" fontId="26" fillId="3" borderId="0" xfId="0" applyFont="1" applyFill="1" applyAlignment="1">
      <alignment horizontal="center" vertical="center"/>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0" borderId="0" xfId="0" applyFont="1" applyAlignment="1">
      <alignment horizontal="center" wrapText="1"/>
    </xf>
    <xf numFmtId="0" fontId="34" fillId="0" borderId="6" xfId="0" applyFont="1" applyBorder="1" applyAlignment="1">
      <alignment horizontal="center"/>
    </xf>
    <xf numFmtId="0" fontId="25" fillId="3" borderId="0" xfId="0" applyFont="1" applyFill="1" applyAlignment="1">
      <alignment horizontal="center" vertical="center" wrapText="1" shrinkToFit="1"/>
    </xf>
    <xf numFmtId="0" fontId="17" fillId="3" borderId="0" xfId="0" applyFont="1" applyFill="1" applyAlignment="1">
      <alignment horizontal="center" vertical="center" wrapText="1" shrinkToFit="1"/>
    </xf>
    <xf numFmtId="0" fontId="17" fillId="3" borderId="1"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9" fillId="3" borderId="0" xfId="0" applyFont="1" applyFill="1" applyAlignment="1">
      <alignment horizontal="center" vertical="center" wrapText="1" shrinkToFit="1"/>
    </xf>
    <xf numFmtId="0" fontId="16" fillId="3" borderId="0" xfId="0" applyFont="1" applyFill="1" applyAlignment="1">
      <alignment horizontal="center" vertical="center" wrapText="1" shrinkToFit="1"/>
    </xf>
    <xf numFmtId="0" fontId="27" fillId="3" borderId="0" xfId="0" applyFont="1" applyFill="1" applyAlignment="1">
      <alignment horizontal="left" vertical="top" wrapText="1"/>
    </xf>
    <xf numFmtId="0" fontId="27" fillId="3" borderId="0" xfId="0" applyFont="1" applyFill="1" applyAlignment="1">
      <alignment horizontal="left" vertical="top"/>
    </xf>
    <xf numFmtId="0" fontId="17" fillId="3" borderId="3" xfId="0" applyFont="1" applyFill="1" applyBorder="1" applyAlignment="1">
      <alignment horizontal="center" vertical="center" wrapText="1" shrinkToFit="1"/>
    </xf>
    <xf numFmtId="0" fontId="17" fillId="3" borderId="4" xfId="0" applyFont="1" applyFill="1" applyBorder="1" applyAlignment="1">
      <alignment horizontal="center" vertical="center" wrapText="1" shrinkToFit="1"/>
    </xf>
    <xf numFmtId="0" fontId="45" fillId="3" borderId="3" xfId="0" applyFont="1" applyFill="1" applyBorder="1" applyAlignment="1">
      <alignment horizontal="center" vertical="center" wrapText="1" shrinkToFit="1"/>
    </xf>
    <xf numFmtId="0" fontId="45" fillId="3" borderId="4" xfId="0" applyFont="1" applyFill="1" applyBorder="1" applyAlignment="1">
      <alignment horizontal="center" vertical="center" wrapText="1" shrinkToFit="1"/>
    </xf>
    <xf numFmtId="0" fontId="26" fillId="3" borderId="0" xfId="0" applyFont="1" applyFill="1" applyAlignment="1">
      <alignment horizontal="center" vertical="center" wrapText="1" shrinkToFit="1"/>
    </xf>
    <xf numFmtId="0" fontId="19" fillId="3" borderId="6" xfId="0" applyFont="1" applyFill="1" applyBorder="1" applyAlignment="1">
      <alignment horizontal="center" vertical="center" wrapText="1" shrinkToFit="1"/>
    </xf>
    <xf numFmtId="0" fontId="17" fillId="3" borderId="2" xfId="0" applyFont="1" applyFill="1" applyBorder="1" applyAlignment="1">
      <alignment horizontal="center" vertical="center" wrapText="1" shrinkToFit="1"/>
    </xf>
    <xf numFmtId="0" fontId="19" fillId="0" borderId="0" xfId="0" applyFont="1" applyAlignment="1">
      <alignment horizontal="center" vertical="center" wrapText="1" shrinkToFit="1"/>
    </xf>
    <xf numFmtId="0" fontId="17" fillId="0" borderId="0" xfId="0" applyFont="1" applyAlignment="1">
      <alignment horizontal="center" vertical="center" wrapText="1" shrinkToFit="1"/>
    </xf>
    <xf numFmtId="0" fontId="17" fillId="0" borderId="1"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6" fillId="0" borderId="0" xfId="0" applyFont="1" applyAlignment="1">
      <alignment horizontal="center" vertical="center" wrapText="1" shrinkToFit="1"/>
    </xf>
    <xf numFmtId="0" fontId="25" fillId="0" borderId="0" xfId="0" applyFont="1" applyAlignment="1">
      <alignment horizontal="center" vertical="center" wrapText="1" shrinkToFit="1"/>
    </xf>
  </cellXfs>
  <cellStyles count="4">
    <cellStyle name="Hyperlink" xfId="1" builtinId="8"/>
    <cellStyle name="Normal" xfId="0" builtinId="0"/>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152400</xdr:colOff>
      <xdr:row>1</xdr:row>
      <xdr:rowOff>19050</xdr:rowOff>
    </xdr:from>
    <xdr:to>
      <xdr:col>2</xdr:col>
      <xdr:colOff>28575</xdr:colOff>
      <xdr:row>1</xdr:row>
      <xdr:rowOff>19050</xdr:rowOff>
    </xdr:to>
    <xdr:cxnSp macro="">
      <xdr:nvCxnSpPr>
        <xdr:cNvPr id="2" name="Straight Connector 1">
          <a:extLst>
            <a:ext uri="{FF2B5EF4-FFF2-40B4-BE49-F238E27FC236}">
              <a16:creationId xmlns:a16="http://schemas.microsoft.com/office/drawing/2014/main" xmlns="" id="{00000000-0008-0000-0000-000002000000}"/>
            </a:ext>
          </a:extLst>
        </xdr:cNvPr>
        <xdr:cNvCxnSpPr/>
      </xdr:nvCxnSpPr>
      <xdr:spPr>
        <a:xfrm>
          <a:off x="495300" y="819150"/>
          <a:ext cx="1247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1</xdr:row>
      <xdr:rowOff>19050</xdr:rowOff>
    </xdr:from>
    <xdr:to>
      <xdr:col>7</xdr:col>
      <xdr:colOff>552450</xdr:colOff>
      <xdr:row>1</xdr:row>
      <xdr:rowOff>19050</xdr:rowOff>
    </xdr:to>
    <xdr:cxnSp macro="">
      <xdr:nvCxnSpPr>
        <xdr:cNvPr id="3" name="Straight Connector 2">
          <a:extLst>
            <a:ext uri="{FF2B5EF4-FFF2-40B4-BE49-F238E27FC236}">
              <a16:creationId xmlns:a16="http://schemas.microsoft.com/office/drawing/2014/main" xmlns="" id="{00000000-0008-0000-0000-000003000000}"/>
            </a:ext>
          </a:extLst>
        </xdr:cNvPr>
        <xdr:cNvCxnSpPr/>
      </xdr:nvCxnSpPr>
      <xdr:spPr>
        <a:xfrm>
          <a:off x="3467100" y="819150"/>
          <a:ext cx="1657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609600</xdr:colOff>
      <xdr:row>0</xdr:row>
      <xdr:rowOff>466725</xdr:rowOff>
    </xdr:from>
    <xdr:to>
      <xdr:col>2</xdr:col>
      <xdr:colOff>457200</xdr:colOff>
      <xdr:row>0</xdr:row>
      <xdr:rowOff>466725</xdr:rowOff>
    </xdr:to>
    <xdr:cxnSp macro="">
      <xdr:nvCxnSpPr>
        <xdr:cNvPr id="2" name="Straight Connector 1">
          <a:extLst>
            <a:ext uri="{FF2B5EF4-FFF2-40B4-BE49-F238E27FC236}">
              <a16:creationId xmlns:a16="http://schemas.microsoft.com/office/drawing/2014/main" xmlns="" id="{00000000-0008-0000-0900-000002000000}"/>
            </a:ext>
          </a:extLst>
        </xdr:cNvPr>
        <xdr:cNvCxnSpPr/>
      </xdr:nvCxnSpPr>
      <xdr:spPr>
        <a:xfrm flipV="1">
          <a:off x="990600" y="466725"/>
          <a:ext cx="904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476250</xdr:colOff>
      <xdr:row>1</xdr:row>
      <xdr:rowOff>0</xdr:rowOff>
    </xdr:from>
    <xdr:to>
      <xdr:col>9</xdr:col>
      <xdr:colOff>85725</xdr:colOff>
      <xdr:row>1</xdr:row>
      <xdr:rowOff>0</xdr:rowOff>
    </xdr:to>
    <xdr:cxnSp macro="">
      <xdr:nvCxnSpPr>
        <xdr:cNvPr id="3" name="Straight Connector 2">
          <a:extLst>
            <a:ext uri="{FF2B5EF4-FFF2-40B4-BE49-F238E27FC236}">
              <a16:creationId xmlns:a16="http://schemas.microsoft.com/office/drawing/2014/main" xmlns="" id="{00000000-0008-0000-0900-000003000000}"/>
            </a:ext>
          </a:extLst>
        </xdr:cNvPr>
        <xdr:cNvCxnSpPr/>
      </xdr:nvCxnSpPr>
      <xdr:spPr>
        <a:xfrm>
          <a:off x="5229225" y="485775"/>
          <a:ext cx="22098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742950</xdr:colOff>
      <xdr:row>1</xdr:row>
      <xdr:rowOff>47625</xdr:rowOff>
    </xdr:from>
    <xdr:to>
      <xdr:col>2</xdr:col>
      <xdr:colOff>866775</xdr:colOff>
      <xdr:row>1</xdr:row>
      <xdr:rowOff>47625</xdr:rowOff>
    </xdr:to>
    <xdr:cxnSp macro="">
      <xdr:nvCxnSpPr>
        <xdr:cNvPr id="2" name="Straight Connector 1">
          <a:extLst>
            <a:ext uri="{FF2B5EF4-FFF2-40B4-BE49-F238E27FC236}">
              <a16:creationId xmlns:a16="http://schemas.microsoft.com/office/drawing/2014/main" xmlns="" id="{00000000-0008-0000-0A00-000002000000}"/>
            </a:ext>
          </a:extLst>
        </xdr:cNvPr>
        <xdr:cNvCxnSpPr/>
      </xdr:nvCxnSpPr>
      <xdr:spPr>
        <a:xfrm>
          <a:off x="1009650" y="533400"/>
          <a:ext cx="13906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704850</xdr:colOff>
      <xdr:row>1</xdr:row>
      <xdr:rowOff>19050</xdr:rowOff>
    </xdr:from>
    <xdr:to>
      <xdr:col>8</xdr:col>
      <xdr:colOff>219075</xdr:colOff>
      <xdr:row>1</xdr:row>
      <xdr:rowOff>19050</xdr:rowOff>
    </xdr:to>
    <xdr:cxnSp macro="">
      <xdr:nvCxnSpPr>
        <xdr:cNvPr id="3" name="Straight Connector 2">
          <a:extLst>
            <a:ext uri="{FF2B5EF4-FFF2-40B4-BE49-F238E27FC236}">
              <a16:creationId xmlns:a16="http://schemas.microsoft.com/office/drawing/2014/main" xmlns="" id="{00000000-0008-0000-0A00-000003000000}"/>
            </a:ext>
          </a:extLst>
        </xdr:cNvPr>
        <xdr:cNvCxnSpPr/>
      </xdr:nvCxnSpPr>
      <xdr:spPr>
        <a:xfrm>
          <a:off x="4953000" y="504825"/>
          <a:ext cx="22288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542925</xdr:colOff>
      <xdr:row>2</xdr:row>
      <xdr:rowOff>0</xdr:rowOff>
    </xdr:from>
    <xdr:to>
      <xdr:col>3</xdr:col>
      <xdr:colOff>266700</xdr:colOff>
      <xdr:row>2</xdr:row>
      <xdr:rowOff>0</xdr:rowOff>
    </xdr:to>
    <xdr:cxnSp macro="">
      <xdr:nvCxnSpPr>
        <xdr:cNvPr id="2" name="Straight Connector 1">
          <a:extLst>
            <a:ext uri="{FF2B5EF4-FFF2-40B4-BE49-F238E27FC236}">
              <a16:creationId xmlns:a16="http://schemas.microsoft.com/office/drawing/2014/main" xmlns="" id="{00000000-0008-0000-0B00-000002000000}"/>
            </a:ext>
          </a:extLst>
        </xdr:cNvPr>
        <xdr:cNvCxnSpPr/>
      </xdr:nvCxnSpPr>
      <xdr:spPr>
        <a:xfrm>
          <a:off x="1143000" y="400050"/>
          <a:ext cx="1162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127000</xdr:colOff>
      <xdr:row>2</xdr:row>
      <xdr:rowOff>9525</xdr:rowOff>
    </xdr:from>
    <xdr:to>
      <xdr:col>11</xdr:col>
      <xdr:colOff>571500</xdr:colOff>
      <xdr:row>2</xdr:row>
      <xdr:rowOff>34924</xdr:rowOff>
    </xdr:to>
    <xdr:cxnSp macro="">
      <xdr:nvCxnSpPr>
        <xdr:cNvPr id="3" name="Straight Connector 2">
          <a:extLst>
            <a:ext uri="{FF2B5EF4-FFF2-40B4-BE49-F238E27FC236}">
              <a16:creationId xmlns:a16="http://schemas.microsoft.com/office/drawing/2014/main" xmlns="" id="{00000000-0008-0000-0B00-000003000000}"/>
            </a:ext>
          </a:extLst>
        </xdr:cNvPr>
        <xdr:cNvCxnSpPr/>
      </xdr:nvCxnSpPr>
      <xdr:spPr>
        <a:xfrm flipV="1">
          <a:off x="7194550" y="409575"/>
          <a:ext cx="2044700" cy="2539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390525</xdr:colOff>
      <xdr:row>2</xdr:row>
      <xdr:rowOff>0</xdr:rowOff>
    </xdr:from>
    <xdr:to>
      <xdr:col>3</xdr:col>
      <xdr:colOff>180975</xdr:colOff>
      <xdr:row>2</xdr:row>
      <xdr:rowOff>0</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a:off x="1009650" y="400050"/>
          <a:ext cx="1181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342900</xdr:colOff>
      <xdr:row>2</xdr:row>
      <xdr:rowOff>9524</xdr:rowOff>
    </xdr:from>
    <xdr:to>
      <xdr:col>11</xdr:col>
      <xdr:colOff>390525</xdr:colOff>
      <xdr:row>2</xdr:row>
      <xdr:rowOff>9524</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a:off x="7296150" y="409574"/>
          <a:ext cx="1619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219075</xdr:colOff>
      <xdr:row>0</xdr:row>
      <xdr:rowOff>466725</xdr:rowOff>
    </xdr:from>
    <xdr:to>
      <xdr:col>2</xdr:col>
      <xdr:colOff>457200</xdr:colOff>
      <xdr:row>0</xdr:row>
      <xdr:rowOff>466725</xdr:rowOff>
    </xdr:to>
    <xdr:cxnSp macro="">
      <xdr:nvCxnSpPr>
        <xdr:cNvPr id="2" name="Straight Connector 1">
          <a:extLst>
            <a:ext uri="{FF2B5EF4-FFF2-40B4-BE49-F238E27FC236}">
              <a16:creationId xmlns:a16="http://schemas.microsoft.com/office/drawing/2014/main" xmlns="" id="{00000000-0008-0000-0D00-000002000000}"/>
            </a:ext>
          </a:extLst>
        </xdr:cNvPr>
        <xdr:cNvCxnSpPr/>
      </xdr:nvCxnSpPr>
      <xdr:spPr>
        <a:xfrm>
          <a:off x="628650" y="466725"/>
          <a:ext cx="809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228600</xdr:colOff>
      <xdr:row>1</xdr:row>
      <xdr:rowOff>0</xdr:rowOff>
    </xdr:from>
    <xdr:to>
      <xdr:col>10</xdr:col>
      <xdr:colOff>333375</xdr:colOff>
      <xdr:row>1</xdr:row>
      <xdr:rowOff>0</xdr:rowOff>
    </xdr:to>
    <xdr:cxnSp macro="">
      <xdr:nvCxnSpPr>
        <xdr:cNvPr id="3" name="Straight Connector 2">
          <a:extLst>
            <a:ext uri="{FF2B5EF4-FFF2-40B4-BE49-F238E27FC236}">
              <a16:creationId xmlns:a16="http://schemas.microsoft.com/office/drawing/2014/main" xmlns="" id="{00000000-0008-0000-0D00-000003000000}"/>
            </a:ext>
          </a:extLst>
        </xdr:cNvPr>
        <xdr:cNvCxnSpPr/>
      </xdr:nvCxnSpPr>
      <xdr:spPr>
        <a:xfrm flipV="1">
          <a:off x="5514975" y="485775"/>
          <a:ext cx="1724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514350</xdr:colOff>
      <xdr:row>0</xdr:row>
      <xdr:rowOff>447675</xdr:rowOff>
    </xdr:from>
    <xdr:to>
      <xdr:col>2</xdr:col>
      <xdr:colOff>752475</xdr:colOff>
      <xdr:row>0</xdr:row>
      <xdr:rowOff>447675</xdr:rowOff>
    </xdr:to>
    <xdr:cxnSp macro="">
      <xdr:nvCxnSpPr>
        <xdr:cNvPr id="2" name="Straight Connector 1">
          <a:extLst>
            <a:ext uri="{FF2B5EF4-FFF2-40B4-BE49-F238E27FC236}">
              <a16:creationId xmlns:a16="http://schemas.microsoft.com/office/drawing/2014/main" xmlns="" id="{00000000-0008-0000-0E00-000002000000}"/>
            </a:ext>
          </a:extLst>
        </xdr:cNvPr>
        <xdr:cNvCxnSpPr/>
      </xdr:nvCxnSpPr>
      <xdr:spPr>
        <a:xfrm>
          <a:off x="923925" y="447675"/>
          <a:ext cx="809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123825</xdr:colOff>
      <xdr:row>0</xdr:row>
      <xdr:rowOff>457200</xdr:rowOff>
    </xdr:from>
    <xdr:to>
      <xdr:col>10</xdr:col>
      <xdr:colOff>447675</xdr:colOff>
      <xdr:row>0</xdr:row>
      <xdr:rowOff>457200</xdr:rowOff>
    </xdr:to>
    <xdr:cxnSp macro="">
      <xdr:nvCxnSpPr>
        <xdr:cNvPr id="3" name="Straight Connector 2">
          <a:extLst>
            <a:ext uri="{FF2B5EF4-FFF2-40B4-BE49-F238E27FC236}">
              <a16:creationId xmlns:a16="http://schemas.microsoft.com/office/drawing/2014/main" xmlns="" id="{00000000-0008-0000-0E00-000003000000}"/>
            </a:ext>
          </a:extLst>
        </xdr:cNvPr>
        <xdr:cNvCxnSpPr/>
      </xdr:nvCxnSpPr>
      <xdr:spPr>
        <a:xfrm>
          <a:off x="5419725" y="457200"/>
          <a:ext cx="2105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209550</xdr:colOff>
      <xdr:row>1</xdr:row>
      <xdr:rowOff>180975</xdr:rowOff>
    </xdr:from>
    <xdr:to>
      <xdr:col>2</xdr:col>
      <xdr:colOff>600075</xdr:colOff>
      <xdr:row>1</xdr:row>
      <xdr:rowOff>180975</xdr:rowOff>
    </xdr:to>
    <xdr:cxnSp macro="">
      <xdr:nvCxnSpPr>
        <xdr:cNvPr id="2" name="Straight Connector 1">
          <a:extLst>
            <a:ext uri="{FF2B5EF4-FFF2-40B4-BE49-F238E27FC236}">
              <a16:creationId xmlns:a16="http://schemas.microsoft.com/office/drawing/2014/main" xmlns="" id="{00000000-0008-0000-0F00-000002000000}"/>
            </a:ext>
          </a:extLst>
        </xdr:cNvPr>
        <xdr:cNvCxnSpPr/>
      </xdr:nvCxnSpPr>
      <xdr:spPr>
        <a:xfrm flipV="1">
          <a:off x="619125" y="428625"/>
          <a:ext cx="8477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409575</xdr:colOff>
      <xdr:row>2</xdr:row>
      <xdr:rowOff>9525</xdr:rowOff>
    </xdr:from>
    <xdr:to>
      <xdr:col>9</xdr:col>
      <xdr:colOff>809625</xdr:colOff>
      <xdr:row>2</xdr:row>
      <xdr:rowOff>9525</xdr:rowOff>
    </xdr:to>
    <xdr:cxnSp macro="">
      <xdr:nvCxnSpPr>
        <xdr:cNvPr id="3" name="Straight Connector 2">
          <a:extLst>
            <a:ext uri="{FF2B5EF4-FFF2-40B4-BE49-F238E27FC236}">
              <a16:creationId xmlns:a16="http://schemas.microsoft.com/office/drawing/2014/main" xmlns="" id="{00000000-0008-0000-0F00-000003000000}"/>
            </a:ext>
          </a:extLst>
        </xdr:cNvPr>
        <xdr:cNvCxnSpPr/>
      </xdr:nvCxnSpPr>
      <xdr:spPr>
        <a:xfrm>
          <a:off x="4962525" y="457200"/>
          <a:ext cx="2028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209550</xdr:colOff>
      <xdr:row>1</xdr:row>
      <xdr:rowOff>180975</xdr:rowOff>
    </xdr:from>
    <xdr:to>
      <xdr:col>2</xdr:col>
      <xdr:colOff>600075</xdr:colOff>
      <xdr:row>1</xdr:row>
      <xdr:rowOff>180975</xdr:rowOff>
    </xdr:to>
    <xdr:cxnSp macro="">
      <xdr:nvCxnSpPr>
        <xdr:cNvPr id="2" name="Straight Connector 1">
          <a:extLst>
            <a:ext uri="{FF2B5EF4-FFF2-40B4-BE49-F238E27FC236}">
              <a16:creationId xmlns:a16="http://schemas.microsoft.com/office/drawing/2014/main" xmlns="" id="{00000000-0008-0000-1000-000002000000}"/>
            </a:ext>
          </a:extLst>
        </xdr:cNvPr>
        <xdr:cNvCxnSpPr/>
      </xdr:nvCxnSpPr>
      <xdr:spPr>
        <a:xfrm flipV="1">
          <a:off x="619125" y="428625"/>
          <a:ext cx="8477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409575</xdr:colOff>
      <xdr:row>2</xdr:row>
      <xdr:rowOff>9525</xdr:rowOff>
    </xdr:from>
    <xdr:to>
      <xdr:col>9</xdr:col>
      <xdr:colOff>809625</xdr:colOff>
      <xdr:row>2</xdr:row>
      <xdr:rowOff>9525</xdr:rowOff>
    </xdr:to>
    <xdr:cxnSp macro="">
      <xdr:nvCxnSpPr>
        <xdr:cNvPr id="3" name="Straight Connector 2">
          <a:extLst>
            <a:ext uri="{FF2B5EF4-FFF2-40B4-BE49-F238E27FC236}">
              <a16:creationId xmlns:a16="http://schemas.microsoft.com/office/drawing/2014/main" xmlns="" id="{00000000-0008-0000-1000-000003000000}"/>
            </a:ext>
          </a:extLst>
        </xdr:cNvPr>
        <xdr:cNvCxnSpPr/>
      </xdr:nvCxnSpPr>
      <xdr:spPr>
        <a:xfrm>
          <a:off x="4962525" y="457200"/>
          <a:ext cx="2028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2</xdr:row>
      <xdr:rowOff>0</xdr:rowOff>
    </xdr:from>
    <xdr:to>
      <xdr:col>2</xdr:col>
      <xdr:colOff>1457325</xdr:colOff>
      <xdr:row>2</xdr:row>
      <xdr:rowOff>0</xdr:rowOff>
    </xdr:to>
    <xdr:cxnSp macro="">
      <xdr:nvCxnSpPr>
        <xdr:cNvPr id="2" name="Straight Connector 1">
          <a:extLst>
            <a:ext uri="{FF2B5EF4-FFF2-40B4-BE49-F238E27FC236}">
              <a16:creationId xmlns:a16="http://schemas.microsoft.com/office/drawing/2014/main" xmlns="" id="{00000000-0008-0000-1100-000002000000}"/>
            </a:ext>
          </a:extLst>
        </xdr:cNvPr>
        <xdr:cNvCxnSpPr/>
      </xdr:nvCxnSpPr>
      <xdr:spPr>
        <a:xfrm>
          <a:off x="1028700" y="400050"/>
          <a:ext cx="12954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390525</xdr:colOff>
      <xdr:row>2</xdr:row>
      <xdr:rowOff>28574</xdr:rowOff>
    </xdr:from>
    <xdr:to>
      <xdr:col>9</xdr:col>
      <xdr:colOff>800100</xdr:colOff>
      <xdr:row>2</xdr:row>
      <xdr:rowOff>28574</xdr:rowOff>
    </xdr:to>
    <xdr:cxnSp macro="">
      <xdr:nvCxnSpPr>
        <xdr:cNvPr id="3" name="Straight Connector 2">
          <a:extLst>
            <a:ext uri="{FF2B5EF4-FFF2-40B4-BE49-F238E27FC236}">
              <a16:creationId xmlns:a16="http://schemas.microsoft.com/office/drawing/2014/main" xmlns="" id="{00000000-0008-0000-1100-000003000000}"/>
            </a:ext>
          </a:extLst>
        </xdr:cNvPr>
        <xdr:cNvCxnSpPr/>
      </xdr:nvCxnSpPr>
      <xdr:spPr>
        <a:xfrm flipV="1">
          <a:off x="4943475" y="428624"/>
          <a:ext cx="2038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123825</xdr:colOff>
      <xdr:row>2</xdr:row>
      <xdr:rowOff>0</xdr:rowOff>
    </xdr:from>
    <xdr:to>
      <xdr:col>2</xdr:col>
      <xdr:colOff>1419225</xdr:colOff>
      <xdr:row>2</xdr:row>
      <xdr:rowOff>0</xdr:rowOff>
    </xdr:to>
    <xdr:cxnSp macro="">
      <xdr:nvCxnSpPr>
        <xdr:cNvPr id="2" name="Straight Connector 1">
          <a:extLst>
            <a:ext uri="{FF2B5EF4-FFF2-40B4-BE49-F238E27FC236}">
              <a16:creationId xmlns:a16="http://schemas.microsoft.com/office/drawing/2014/main" xmlns="" id="{00000000-0008-0000-1200-000002000000}"/>
            </a:ext>
          </a:extLst>
        </xdr:cNvPr>
        <xdr:cNvCxnSpPr/>
      </xdr:nvCxnSpPr>
      <xdr:spPr>
        <a:xfrm>
          <a:off x="990600" y="400050"/>
          <a:ext cx="12954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390525</xdr:colOff>
      <xdr:row>2</xdr:row>
      <xdr:rowOff>28574</xdr:rowOff>
    </xdr:from>
    <xdr:to>
      <xdr:col>9</xdr:col>
      <xdr:colOff>800100</xdr:colOff>
      <xdr:row>2</xdr:row>
      <xdr:rowOff>28574</xdr:rowOff>
    </xdr:to>
    <xdr:cxnSp macro="">
      <xdr:nvCxnSpPr>
        <xdr:cNvPr id="3" name="Straight Connector 2">
          <a:extLst>
            <a:ext uri="{FF2B5EF4-FFF2-40B4-BE49-F238E27FC236}">
              <a16:creationId xmlns:a16="http://schemas.microsoft.com/office/drawing/2014/main" xmlns="" id="{00000000-0008-0000-1200-000003000000}"/>
            </a:ext>
          </a:extLst>
        </xdr:cNvPr>
        <xdr:cNvCxnSpPr/>
      </xdr:nvCxnSpPr>
      <xdr:spPr>
        <a:xfrm flipV="1">
          <a:off x="4943475" y="428624"/>
          <a:ext cx="2038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666750</xdr:colOff>
      <xdr:row>1</xdr:row>
      <xdr:rowOff>0</xdr:rowOff>
    </xdr:from>
    <xdr:to>
      <xdr:col>2</xdr:col>
      <xdr:colOff>733425</xdr:colOff>
      <xdr:row>1</xdr:row>
      <xdr:rowOff>0</xdr:rowOff>
    </xdr:to>
    <xdr:cxnSp macro="">
      <xdr:nvCxnSpPr>
        <xdr:cNvPr id="2" name="Straight Connector 1">
          <a:extLst>
            <a:ext uri="{FF2B5EF4-FFF2-40B4-BE49-F238E27FC236}">
              <a16:creationId xmlns:a16="http://schemas.microsoft.com/office/drawing/2014/main" xmlns="" id="{00000000-0008-0000-0100-000002000000}"/>
            </a:ext>
          </a:extLst>
        </xdr:cNvPr>
        <xdr:cNvCxnSpPr/>
      </xdr:nvCxnSpPr>
      <xdr:spPr>
        <a:xfrm flipV="1">
          <a:off x="952500" y="752475"/>
          <a:ext cx="12192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933450</xdr:colOff>
      <xdr:row>1</xdr:row>
      <xdr:rowOff>0</xdr:rowOff>
    </xdr:from>
    <xdr:to>
      <xdr:col>9</xdr:col>
      <xdr:colOff>552450</xdr:colOff>
      <xdr:row>1</xdr:row>
      <xdr:rowOff>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5772150" y="752475"/>
          <a:ext cx="18573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447675</xdr:colOff>
      <xdr:row>0</xdr:row>
      <xdr:rowOff>514350</xdr:rowOff>
    </xdr:from>
    <xdr:to>
      <xdr:col>3</xdr:col>
      <xdr:colOff>9525</xdr:colOff>
      <xdr:row>0</xdr:row>
      <xdr:rowOff>514350</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flipV="1">
          <a:off x="1057275" y="514350"/>
          <a:ext cx="12287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1</xdr:row>
      <xdr:rowOff>19050</xdr:rowOff>
    </xdr:from>
    <xdr:to>
      <xdr:col>9</xdr:col>
      <xdr:colOff>561975</xdr:colOff>
      <xdr:row>1</xdr:row>
      <xdr:rowOff>19050</xdr:rowOff>
    </xdr:to>
    <xdr:cxnSp macro="">
      <xdr:nvCxnSpPr>
        <xdr:cNvPr id="5" name="Straight Connector 4">
          <a:extLst>
            <a:ext uri="{FF2B5EF4-FFF2-40B4-BE49-F238E27FC236}">
              <a16:creationId xmlns:a16="http://schemas.microsoft.com/office/drawing/2014/main" xmlns="" id="{00000000-0008-0000-0200-000005000000}"/>
            </a:ext>
          </a:extLst>
        </xdr:cNvPr>
        <xdr:cNvCxnSpPr/>
      </xdr:nvCxnSpPr>
      <xdr:spPr>
        <a:xfrm>
          <a:off x="5591175" y="447675"/>
          <a:ext cx="18859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400050</xdr:colOff>
      <xdr:row>1</xdr:row>
      <xdr:rowOff>0</xdr:rowOff>
    </xdr:from>
    <xdr:to>
      <xdr:col>11</xdr:col>
      <xdr:colOff>209550</xdr:colOff>
      <xdr:row>1</xdr:row>
      <xdr:rowOff>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flipV="1">
          <a:off x="4572000" y="476250"/>
          <a:ext cx="20574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161925</xdr:colOff>
      <xdr:row>1</xdr:row>
      <xdr:rowOff>0</xdr:rowOff>
    </xdr:from>
    <xdr:to>
      <xdr:col>2</xdr:col>
      <xdr:colOff>552450</xdr:colOff>
      <xdr:row>1</xdr:row>
      <xdr:rowOff>0</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533400" y="476250"/>
          <a:ext cx="1162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342900</xdr:colOff>
      <xdr:row>1</xdr:row>
      <xdr:rowOff>0</xdr:rowOff>
    </xdr:from>
    <xdr:to>
      <xdr:col>11</xdr:col>
      <xdr:colOff>238125</xdr:colOff>
      <xdr:row>1</xdr:row>
      <xdr:rowOff>0</xdr:rowOff>
    </xdr:to>
    <xdr:cxnSp macro="">
      <xdr:nvCxnSpPr>
        <xdr:cNvPr id="2" name="Straight Connector 1">
          <a:extLst>
            <a:ext uri="{FF2B5EF4-FFF2-40B4-BE49-F238E27FC236}">
              <a16:creationId xmlns:a16="http://schemas.microsoft.com/office/drawing/2014/main" xmlns="" id="{00000000-0008-0000-0400-000002000000}"/>
            </a:ext>
          </a:extLst>
        </xdr:cNvPr>
        <xdr:cNvCxnSpPr/>
      </xdr:nvCxnSpPr>
      <xdr:spPr>
        <a:xfrm>
          <a:off x="4848225" y="523875"/>
          <a:ext cx="22193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0</xdr:row>
      <xdr:rowOff>590550</xdr:rowOff>
    </xdr:from>
    <xdr:to>
      <xdr:col>2</xdr:col>
      <xdr:colOff>600075</xdr:colOff>
      <xdr:row>0</xdr:row>
      <xdr:rowOff>590550</xdr:rowOff>
    </xdr:to>
    <xdr:cxnSp macro="">
      <xdr:nvCxnSpPr>
        <xdr:cNvPr id="3" name="Straight Connector 2">
          <a:extLst>
            <a:ext uri="{FF2B5EF4-FFF2-40B4-BE49-F238E27FC236}">
              <a16:creationId xmlns:a16="http://schemas.microsoft.com/office/drawing/2014/main" xmlns="" id="{00000000-0008-0000-0400-000003000000}"/>
            </a:ext>
          </a:extLst>
        </xdr:cNvPr>
        <xdr:cNvCxnSpPr/>
      </xdr:nvCxnSpPr>
      <xdr:spPr>
        <a:xfrm>
          <a:off x="581025" y="590550"/>
          <a:ext cx="1162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209550</xdr:colOff>
      <xdr:row>0</xdr:row>
      <xdr:rowOff>590550</xdr:rowOff>
    </xdr:from>
    <xdr:to>
      <xdr:col>2</xdr:col>
      <xdr:colOff>600075</xdr:colOff>
      <xdr:row>0</xdr:row>
      <xdr:rowOff>590550</xdr:rowOff>
    </xdr:to>
    <xdr:cxnSp macro="">
      <xdr:nvCxnSpPr>
        <xdr:cNvPr id="3" name="Straight Connector 2">
          <a:extLst>
            <a:ext uri="{FF2B5EF4-FFF2-40B4-BE49-F238E27FC236}">
              <a16:creationId xmlns:a16="http://schemas.microsoft.com/office/drawing/2014/main" xmlns="" id="{00000000-0008-0000-0500-000003000000}"/>
            </a:ext>
          </a:extLst>
        </xdr:cNvPr>
        <xdr:cNvCxnSpPr/>
      </xdr:nvCxnSpPr>
      <xdr:spPr>
        <a:xfrm>
          <a:off x="581025" y="590550"/>
          <a:ext cx="1162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352425</xdr:colOff>
      <xdr:row>1</xdr:row>
      <xdr:rowOff>38100</xdr:rowOff>
    </xdr:from>
    <xdr:to>
      <xdr:col>11</xdr:col>
      <xdr:colOff>200025</xdr:colOff>
      <xdr:row>1</xdr:row>
      <xdr:rowOff>38100</xdr:rowOff>
    </xdr:to>
    <xdr:cxnSp macro="">
      <xdr:nvCxnSpPr>
        <xdr:cNvPr id="9" name="Straight Connector 8">
          <a:extLst>
            <a:ext uri="{FF2B5EF4-FFF2-40B4-BE49-F238E27FC236}">
              <a16:creationId xmlns:a16="http://schemas.microsoft.com/office/drawing/2014/main" xmlns="" id="{00000000-0008-0000-0500-000009000000}"/>
            </a:ext>
          </a:extLst>
        </xdr:cNvPr>
        <xdr:cNvCxnSpPr/>
      </xdr:nvCxnSpPr>
      <xdr:spPr>
        <a:xfrm>
          <a:off x="4657725" y="647700"/>
          <a:ext cx="20574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219075</xdr:colOff>
      <xdr:row>1</xdr:row>
      <xdr:rowOff>0</xdr:rowOff>
    </xdr:from>
    <xdr:to>
      <xdr:col>11</xdr:col>
      <xdr:colOff>304800</xdr:colOff>
      <xdr:row>1</xdr:row>
      <xdr:rowOff>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a:off x="4562475" y="609600"/>
          <a:ext cx="2257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0</xdr:row>
      <xdr:rowOff>590550</xdr:rowOff>
    </xdr:from>
    <xdr:to>
      <xdr:col>2</xdr:col>
      <xdr:colOff>600075</xdr:colOff>
      <xdr:row>0</xdr:row>
      <xdr:rowOff>590550</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a:off x="581025" y="590550"/>
          <a:ext cx="1162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638175</xdr:colOff>
      <xdr:row>1</xdr:row>
      <xdr:rowOff>9525</xdr:rowOff>
    </xdr:from>
    <xdr:to>
      <xdr:col>2</xdr:col>
      <xdr:colOff>523875</xdr:colOff>
      <xdr:row>1</xdr:row>
      <xdr:rowOff>9525</xdr:rowOff>
    </xdr:to>
    <xdr:cxnSp macro="">
      <xdr:nvCxnSpPr>
        <xdr:cNvPr id="2" name="Straight Connector 1">
          <a:extLst>
            <a:ext uri="{FF2B5EF4-FFF2-40B4-BE49-F238E27FC236}">
              <a16:creationId xmlns:a16="http://schemas.microsoft.com/office/drawing/2014/main" xmlns="" id="{00000000-0008-0000-0700-000002000000}"/>
            </a:ext>
          </a:extLst>
        </xdr:cNvPr>
        <xdr:cNvCxnSpPr/>
      </xdr:nvCxnSpPr>
      <xdr:spPr>
        <a:xfrm>
          <a:off x="1057275" y="542925"/>
          <a:ext cx="1209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171450</xdr:colOff>
      <xdr:row>1</xdr:row>
      <xdr:rowOff>9525</xdr:rowOff>
    </xdr:from>
    <xdr:to>
      <xdr:col>10</xdr:col>
      <xdr:colOff>266700</xdr:colOff>
      <xdr:row>1</xdr:row>
      <xdr:rowOff>9525</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a:off x="5067300" y="542925"/>
          <a:ext cx="22002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209550</xdr:colOff>
      <xdr:row>0</xdr:row>
      <xdr:rowOff>590550</xdr:rowOff>
    </xdr:from>
    <xdr:to>
      <xdr:col>2</xdr:col>
      <xdr:colOff>600075</xdr:colOff>
      <xdr:row>0</xdr:row>
      <xdr:rowOff>590550</xdr:rowOff>
    </xdr:to>
    <xdr:cxnSp macro="">
      <xdr:nvCxnSpPr>
        <xdr:cNvPr id="2" name="Straight Connector 1">
          <a:extLst>
            <a:ext uri="{FF2B5EF4-FFF2-40B4-BE49-F238E27FC236}">
              <a16:creationId xmlns:a16="http://schemas.microsoft.com/office/drawing/2014/main" xmlns="" id="{00000000-0008-0000-0800-000002000000}"/>
            </a:ext>
          </a:extLst>
        </xdr:cNvPr>
        <xdr:cNvCxnSpPr/>
      </xdr:nvCxnSpPr>
      <xdr:spPr>
        <a:xfrm>
          <a:off x="647700" y="485775"/>
          <a:ext cx="114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1</xdr:row>
      <xdr:rowOff>28575</xdr:rowOff>
    </xdr:from>
    <xdr:to>
      <xdr:col>18</xdr:col>
      <xdr:colOff>219075</xdr:colOff>
      <xdr:row>1</xdr:row>
      <xdr:rowOff>28575</xdr:rowOff>
    </xdr:to>
    <xdr:cxnSp macro="">
      <xdr:nvCxnSpPr>
        <xdr:cNvPr id="3" name="Straight Connector 2">
          <a:extLst>
            <a:ext uri="{FF2B5EF4-FFF2-40B4-BE49-F238E27FC236}">
              <a16:creationId xmlns:a16="http://schemas.microsoft.com/office/drawing/2014/main" xmlns="" id="{00000000-0008-0000-0800-000003000000}"/>
            </a:ext>
          </a:extLst>
        </xdr:cNvPr>
        <xdr:cNvCxnSpPr/>
      </xdr:nvCxnSpPr>
      <xdr:spPr>
        <a:xfrm>
          <a:off x="6467475" y="514350"/>
          <a:ext cx="20669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10" workbookViewId="0">
      <selection activeCell="F20" sqref="F20"/>
    </sheetView>
  </sheetViews>
  <sheetFormatPr defaultColWidth="9.140625" defaultRowHeight="15" x14ac:dyDescent="0.25"/>
  <cols>
    <col min="1" max="1" width="5.140625" style="91" customWidth="1"/>
    <col min="2" max="2" width="23" style="91" customWidth="1"/>
    <col min="3" max="10" width="8.5703125" style="91" customWidth="1"/>
    <col min="11" max="16384" width="9.140625" style="91"/>
  </cols>
  <sheetData>
    <row r="1" spans="1:18" ht="33" customHeight="1" x14ac:dyDescent="0.25">
      <c r="A1" s="337" t="s">
        <v>168</v>
      </c>
      <c r="B1" s="338"/>
      <c r="C1" s="338"/>
      <c r="D1" s="337" t="s">
        <v>74</v>
      </c>
      <c r="E1" s="338"/>
      <c r="F1" s="338"/>
      <c r="G1" s="338"/>
      <c r="H1" s="338"/>
      <c r="I1" s="338"/>
      <c r="J1" s="338"/>
    </row>
    <row r="3" spans="1:18" ht="50.25" customHeight="1" x14ac:dyDescent="0.25">
      <c r="A3" s="339" t="s">
        <v>181</v>
      </c>
      <c r="B3" s="340"/>
      <c r="C3" s="340"/>
      <c r="D3" s="340"/>
      <c r="E3" s="340"/>
      <c r="F3" s="340"/>
      <c r="G3" s="340"/>
      <c r="H3" s="340"/>
      <c r="I3" s="340"/>
      <c r="J3" s="340"/>
    </row>
    <row r="4" spans="1:18" x14ac:dyDescent="0.25">
      <c r="H4" s="341" t="s">
        <v>1105</v>
      </c>
      <c r="I4" s="341"/>
      <c r="J4" s="341"/>
    </row>
    <row r="5" spans="1:18" ht="22.5" customHeight="1" x14ac:dyDescent="0.25">
      <c r="A5" s="342" t="s">
        <v>0</v>
      </c>
      <c r="B5" s="342" t="s">
        <v>121</v>
      </c>
      <c r="C5" s="342" t="s">
        <v>182</v>
      </c>
      <c r="D5" s="342"/>
      <c r="E5" s="335" t="s">
        <v>813</v>
      </c>
      <c r="F5" s="343"/>
      <c r="G5" s="343"/>
      <c r="H5" s="343"/>
      <c r="I5" s="343"/>
      <c r="J5" s="336"/>
    </row>
    <row r="6" spans="1:18" ht="22.5" customHeight="1" x14ac:dyDescent="0.25">
      <c r="A6" s="342"/>
      <c r="B6" s="342"/>
      <c r="C6" s="342"/>
      <c r="D6" s="342"/>
      <c r="E6" s="342" t="s">
        <v>75</v>
      </c>
      <c r="F6" s="342"/>
      <c r="G6" s="342"/>
      <c r="H6" s="342" t="s">
        <v>76</v>
      </c>
      <c r="I6" s="342"/>
      <c r="J6" s="342"/>
    </row>
    <row r="7" spans="1:18" ht="42.75" x14ac:dyDescent="0.25">
      <c r="A7" s="342"/>
      <c r="B7" s="342"/>
      <c r="C7" s="98" t="s">
        <v>3</v>
      </c>
      <c r="D7" s="98" t="s">
        <v>4</v>
      </c>
      <c r="E7" s="98" t="s">
        <v>3</v>
      </c>
      <c r="F7" s="98" t="s">
        <v>77</v>
      </c>
      <c r="G7" s="98" t="s">
        <v>78</v>
      </c>
      <c r="H7" s="98" t="s">
        <v>3</v>
      </c>
      <c r="I7" s="98" t="s">
        <v>77</v>
      </c>
      <c r="J7" s="98" t="s">
        <v>79</v>
      </c>
    </row>
    <row r="8" spans="1:18" ht="19.5" customHeight="1" x14ac:dyDescent="0.25">
      <c r="A8" s="286" t="s">
        <v>5</v>
      </c>
      <c r="B8" s="287" t="s">
        <v>6</v>
      </c>
      <c r="C8" s="287">
        <v>1</v>
      </c>
      <c r="D8" s="287">
        <v>2</v>
      </c>
      <c r="E8" s="287">
        <v>3</v>
      </c>
      <c r="F8" s="287">
        <v>4</v>
      </c>
      <c r="G8" s="287" t="s">
        <v>84</v>
      </c>
      <c r="H8" s="287">
        <v>6</v>
      </c>
      <c r="I8" s="287">
        <v>7</v>
      </c>
      <c r="J8" s="287" t="s">
        <v>83</v>
      </c>
    </row>
    <row r="9" spans="1:18" ht="30" customHeight="1" x14ac:dyDescent="0.25">
      <c r="A9" s="36">
        <v>1</v>
      </c>
      <c r="B9" s="288" t="s">
        <v>169</v>
      </c>
      <c r="C9" s="285">
        <v>244</v>
      </c>
      <c r="D9" s="285">
        <v>945</v>
      </c>
      <c r="E9" s="288">
        <v>1</v>
      </c>
      <c r="F9" s="288">
        <v>3</v>
      </c>
      <c r="G9" s="289">
        <f t="shared" ref="G9:G19" si="0">E9/C9*100</f>
        <v>0.4098360655737705</v>
      </c>
      <c r="H9" s="288">
        <v>3</v>
      </c>
      <c r="I9" s="288">
        <v>8</v>
      </c>
      <c r="J9" s="289">
        <f t="shared" ref="J9:J19" si="1">H9/C9*100</f>
        <v>1.2295081967213115</v>
      </c>
      <c r="L9" s="91" t="s">
        <v>1109</v>
      </c>
      <c r="R9" s="91" t="s">
        <v>1110</v>
      </c>
    </row>
    <row r="10" spans="1:18" ht="30" customHeight="1" x14ac:dyDescent="0.25">
      <c r="A10" s="36">
        <v>2</v>
      </c>
      <c r="B10" s="288" t="s">
        <v>170</v>
      </c>
      <c r="C10" s="285">
        <v>268</v>
      </c>
      <c r="D10" s="285">
        <v>1000</v>
      </c>
      <c r="E10" s="288">
        <v>3</v>
      </c>
      <c r="F10" s="288">
        <v>16</v>
      </c>
      <c r="G10" s="289">
        <f t="shared" si="0"/>
        <v>1.1194029850746268</v>
      </c>
      <c r="H10" s="288">
        <v>1</v>
      </c>
      <c r="I10" s="288">
        <v>5</v>
      </c>
      <c r="J10" s="289">
        <f t="shared" si="1"/>
        <v>0.37313432835820892</v>
      </c>
      <c r="K10" s="91" t="s">
        <v>1124</v>
      </c>
      <c r="L10" s="91" t="s">
        <v>1128</v>
      </c>
    </row>
    <row r="11" spans="1:18" ht="30" customHeight="1" x14ac:dyDescent="0.25">
      <c r="A11" s="36">
        <v>3</v>
      </c>
      <c r="B11" s="288" t="s">
        <v>171</v>
      </c>
      <c r="C11" s="285">
        <v>219</v>
      </c>
      <c r="D11" s="285">
        <v>758</v>
      </c>
      <c r="E11" s="288">
        <v>10</v>
      </c>
      <c r="F11" s="288">
        <v>22</v>
      </c>
      <c r="G11" s="289">
        <f>E11/C11*100</f>
        <v>4.5662100456620998</v>
      </c>
      <c r="H11" s="288">
        <v>4</v>
      </c>
      <c r="I11" s="288">
        <v>13</v>
      </c>
      <c r="J11" s="289">
        <f t="shared" si="1"/>
        <v>1.8264840182648401</v>
      </c>
      <c r="K11" s="91" t="s">
        <v>1135</v>
      </c>
      <c r="L11" s="91" t="s">
        <v>1136</v>
      </c>
    </row>
    <row r="12" spans="1:18" ht="30" customHeight="1" x14ac:dyDescent="0.25">
      <c r="A12" s="36">
        <v>4</v>
      </c>
      <c r="B12" s="288" t="s">
        <v>172</v>
      </c>
      <c r="C12" s="285">
        <v>356</v>
      </c>
      <c r="D12" s="285">
        <v>1217</v>
      </c>
      <c r="E12" s="288">
        <v>10</v>
      </c>
      <c r="F12" s="288">
        <v>37</v>
      </c>
      <c r="G12" s="289">
        <f t="shared" si="0"/>
        <v>2.8089887640449436</v>
      </c>
      <c r="H12" s="288">
        <v>8</v>
      </c>
      <c r="I12" s="288">
        <v>39</v>
      </c>
      <c r="J12" s="289">
        <f t="shared" si="1"/>
        <v>2.2471910112359552</v>
      </c>
      <c r="K12" s="91" t="s">
        <v>1125</v>
      </c>
      <c r="L12" s="91" t="s">
        <v>1180</v>
      </c>
    </row>
    <row r="13" spans="1:18" ht="30" customHeight="1" x14ac:dyDescent="0.25">
      <c r="A13" s="36">
        <v>5</v>
      </c>
      <c r="B13" s="288" t="s">
        <v>173</v>
      </c>
      <c r="C13" s="285">
        <v>205</v>
      </c>
      <c r="D13" s="285">
        <v>715</v>
      </c>
      <c r="E13" s="288">
        <v>4</v>
      </c>
      <c r="F13" s="288">
        <v>7</v>
      </c>
      <c r="G13" s="289">
        <f t="shared" si="0"/>
        <v>1.9512195121951219</v>
      </c>
      <c r="H13" s="288">
        <v>7</v>
      </c>
      <c r="I13" s="288">
        <v>27</v>
      </c>
      <c r="J13" s="289">
        <f t="shared" si="1"/>
        <v>3.4146341463414638</v>
      </c>
      <c r="K13" s="91" t="s">
        <v>1124</v>
      </c>
      <c r="L13" s="91" t="s">
        <v>1141</v>
      </c>
    </row>
    <row r="14" spans="1:18" ht="30" customHeight="1" x14ac:dyDescent="0.25">
      <c r="A14" s="36">
        <v>6</v>
      </c>
      <c r="B14" s="288" t="s">
        <v>174</v>
      </c>
      <c r="C14" s="285">
        <v>196</v>
      </c>
      <c r="D14" s="285">
        <v>780</v>
      </c>
      <c r="E14" s="288">
        <v>6</v>
      </c>
      <c r="F14" s="288">
        <v>20</v>
      </c>
      <c r="G14" s="289">
        <f t="shared" si="0"/>
        <v>3.0612244897959182</v>
      </c>
      <c r="H14" s="288">
        <v>3</v>
      </c>
      <c r="I14" s="288">
        <v>9</v>
      </c>
      <c r="J14" s="289">
        <f t="shared" si="1"/>
        <v>1.5306122448979591</v>
      </c>
      <c r="K14" s="91" t="s">
        <v>1126</v>
      </c>
      <c r="L14" s="91" t="s">
        <v>1147</v>
      </c>
    </row>
    <row r="15" spans="1:18" ht="30" customHeight="1" x14ac:dyDescent="0.25">
      <c r="A15" s="36">
        <v>7</v>
      </c>
      <c r="B15" s="288" t="s">
        <v>175</v>
      </c>
      <c r="C15" s="285">
        <v>127</v>
      </c>
      <c r="D15" s="285">
        <v>481</v>
      </c>
      <c r="E15" s="288">
        <v>4</v>
      </c>
      <c r="F15" s="288">
        <v>15</v>
      </c>
      <c r="G15" s="289">
        <f t="shared" si="0"/>
        <v>3.1496062992125982</v>
      </c>
      <c r="H15" s="288">
        <v>2</v>
      </c>
      <c r="I15" s="288">
        <v>7</v>
      </c>
      <c r="J15" s="289">
        <f t="shared" si="1"/>
        <v>1.5748031496062991</v>
      </c>
      <c r="K15" s="91" t="s">
        <v>1127</v>
      </c>
      <c r="L15" s="91" t="s">
        <v>1151</v>
      </c>
    </row>
    <row r="16" spans="1:18" ht="30" customHeight="1" x14ac:dyDescent="0.25">
      <c r="A16" s="36">
        <v>8</v>
      </c>
      <c r="B16" s="288" t="s">
        <v>176</v>
      </c>
      <c r="C16" s="285">
        <v>535</v>
      </c>
      <c r="D16" s="285">
        <v>1560</v>
      </c>
      <c r="E16" s="288">
        <v>8</v>
      </c>
      <c r="F16" s="288">
        <v>22</v>
      </c>
      <c r="G16" s="289">
        <f t="shared" si="0"/>
        <v>1.4953271028037385</v>
      </c>
      <c r="H16" s="288">
        <v>2</v>
      </c>
      <c r="I16" s="288">
        <v>8</v>
      </c>
      <c r="J16" s="289">
        <f t="shared" si="1"/>
        <v>0.37383177570093462</v>
      </c>
      <c r="L16" s="91" t="s">
        <v>1153</v>
      </c>
    </row>
    <row r="17" spans="1:12" ht="30" customHeight="1" x14ac:dyDescent="0.25">
      <c r="A17" s="36">
        <v>9</v>
      </c>
      <c r="B17" s="288" t="s">
        <v>177</v>
      </c>
      <c r="C17" s="285">
        <v>420</v>
      </c>
      <c r="D17" s="285">
        <v>1139</v>
      </c>
      <c r="E17" s="288">
        <v>3</v>
      </c>
      <c r="F17" s="288">
        <v>5</v>
      </c>
      <c r="G17" s="289">
        <f t="shared" si="0"/>
        <v>0.7142857142857143</v>
      </c>
      <c r="H17" s="288">
        <v>3</v>
      </c>
      <c r="I17" s="288">
        <v>7</v>
      </c>
      <c r="J17" s="289">
        <f t="shared" si="1"/>
        <v>0.7142857142857143</v>
      </c>
      <c r="L17" s="91" t="s">
        <v>1109</v>
      </c>
    </row>
    <row r="18" spans="1:12" ht="30" customHeight="1" x14ac:dyDescent="0.25">
      <c r="A18" s="36">
        <v>10</v>
      </c>
      <c r="B18" s="288" t="s">
        <v>178</v>
      </c>
      <c r="C18" s="285">
        <v>84</v>
      </c>
      <c r="D18" s="285">
        <v>328</v>
      </c>
      <c r="E18" s="288">
        <v>3</v>
      </c>
      <c r="F18" s="288">
        <v>8</v>
      </c>
      <c r="G18" s="289">
        <f t="shared" si="0"/>
        <v>3.5714285714285712</v>
      </c>
      <c r="H18" s="288">
        <v>3</v>
      </c>
      <c r="I18" s="288">
        <v>11</v>
      </c>
      <c r="J18" s="289">
        <f t="shared" si="1"/>
        <v>3.5714285714285712</v>
      </c>
      <c r="L18" s="91" t="s">
        <v>1156</v>
      </c>
    </row>
    <row r="19" spans="1:12" ht="30" customHeight="1" x14ac:dyDescent="0.25">
      <c r="A19" s="36">
        <v>11</v>
      </c>
      <c r="B19" s="288" t="s">
        <v>179</v>
      </c>
      <c r="C19" s="285">
        <v>639</v>
      </c>
      <c r="D19" s="285">
        <v>2152</v>
      </c>
      <c r="E19" s="288">
        <v>0</v>
      </c>
      <c r="F19" s="288">
        <v>0</v>
      </c>
      <c r="G19" s="289">
        <f t="shared" si="0"/>
        <v>0</v>
      </c>
      <c r="H19" s="288">
        <v>1</v>
      </c>
      <c r="I19" s="288">
        <v>4</v>
      </c>
      <c r="J19" s="289">
        <f t="shared" si="1"/>
        <v>0.1564945226917058</v>
      </c>
      <c r="K19" s="91" t="s">
        <v>1124</v>
      </c>
      <c r="L19" s="91" t="s">
        <v>1158</v>
      </c>
    </row>
    <row r="20" spans="1:12" ht="30" customHeight="1" x14ac:dyDescent="0.25">
      <c r="A20" s="335" t="s">
        <v>65</v>
      </c>
      <c r="B20" s="336"/>
      <c r="C20" s="290">
        <f>SUM(C9:C19)</f>
        <v>3293</v>
      </c>
      <c r="D20" s="290">
        <f t="shared" ref="D20:F20" si="2">SUM(D9:D19)</f>
        <v>11075</v>
      </c>
      <c r="E20" s="290">
        <f t="shared" si="2"/>
        <v>52</v>
      </c>
      <c r="F20" s="290">
        <f t="shared" si="2"/>
        <v>155</v>
      </c>
      <c r="G20" s="291">
        <f>E20/C20*100</f>
        <v>1.579107197084725</v>
      </c>
      <c r="H20" s="290">
        <f t="shared" ref="H20:I20" si="3">SUM(H9:H19)</f>
        <v>37</v>
      </c>
      <c r="I20" s="290">
        <f t="shared" si="3"/>
        <v>138</v>
      </c>
      <c r="J20" s="291">
        <f>H20/C20*100</f>
        <v>1.1235955056179776</v>
      </c>
    </row>
    <row r="22" spans="1:12" x14ac:dyDescent="0.25">
      <c r="F22" s="334" t="s">
        <v>1181</v>
      </c>
      <c r="G22" s="334"/>
      <c r="H22" s="334"/>
      <c r="I22" s="334"/>
      <c r="J22" s="334"/>
    </row>
    <row r="23" spans="1:12" s="56" customFormat="1" ht="48.75" customHeight="1" x14ac:dyDescent="0.25">
      <c r="A23" s="337" t="s">
        <v>183</v>
      </c>
      <c r="B23" s="338"/>
      <c r="C23" s="338"/>
      <c r="D23" s="338"/>
      <c r="E23" s="337" t="s">
        <v>184</v>
      </c>
      <c r="F23" s="338"/>
      <c r="G23" s="338"/>
      <c r="H23" s="338"/>
      <c r="I23" s="338"/>
      <c r="J23" s="338"/>
    </row>
    <row r="24" spans="1:12" s="56" customFormat="1" ht="14.25" x14ac:dyDescent="0.2">
      <c r="F24" s="338"/>
      <c r="G24" s="338"/>
      <c r="H24" s="338"/>
      <c r="I24" s="338"/>
      <c r="J24" s="338"/>
    </row>
    <row r="25" spans="1:12" s="56" customFormat="1" ht="14.25" x14ac:dyDescent="0.2"/>
    <row r="29" spans="1:12" s="273" customFormat="1" ht="14.25" x14ac:dyDescent="0.2">
      <c r="B29" s="338" t="s">
        <v>180</v>
      </c>
      <c r="C29" s="338"/>
      <c r="E29" s="338" t="s">
        <v>704</v>
      </c>
      <c r="F29" s="338"/>
      <c r="G29" s="338"/>
      <c r="H29" s="338"/>
      <c r="I29" s="338"/>
      <c r="J29" s="338"/>
    </row>
  </sheetData>
  <mergeCells count="17">
    <mergeCell ref="B29:C29"/>
    <mergeCell ref="A23:D23"/>
    <mergeCell ref="E23:J23"/>
    <mergeCell ref="F24:J24"/>
    <mergeCell ref="E29:J29"/>
    <mergeCell ref="F22:J22"/>
    <mergeCell ref="A20:B20"/>
    <mergeCell ref="A1:C1"/>
    <mergeCell ref="D1:J1"/>
    <mergeCell ref="A3:J3"/>
    <mergeCell ref="H4:J4"/>
    <mergeCell ref="A5:A7"/>
    <mergeCell ref="B5:B7"/>
    <mergeCell ref="C5:D6"/>
    <mergeCell ref="E5:J5"/>
    <mergeCell ref="E6:G6"/>
    <mergeCell ref="H6:J6"/>
  </mergeCells>
  <pageMargins left="0.43307086614173229" right="0.19685039370078741" top="0.70866141732283472" bottom="0.5118110236220472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pane ySplit="6" topLeftCell="A37" activePane="bottomLeft" state="frozen"/>
      <selection pane="bottomLeft" activeCell="F44" sqref="F44:J44"/>
    </sheetView>
  </sheetViews>
  <sheetFormatPr defaultColWidth="9.140625" defaultRowHeight="15" x14ac:dyDescent="0.25"/>
  <cols>
    <col min="1" max="1" width="5.7109375" style="132" customWidth="1"/>
    <col min="2" max="2" width="20.42578125" style="132" customWidth="1"/>
    <col min="3" max="10" width="13.85546875" style="132" customWidth="1"/>
    <col min="11" max="11" width="13" style="132" customWidth="1"/>
    <col min="12" max="16384" width="9.140625" style="132"/>
  </cols>
  <sheetData>
    <row r="1" spans="1:15" s="32" customFormat="1" ht="38.25" customHeight="1" x14ac:dyDescent="0.3">
      <c r="A1" s="415" t="s">
        <v>1186</v>
      </c>
      <c r="B1" s="415"/>
      <c r="C1" s="415"/>
      <c r="D1" s="415"/>
      <c r="E1" s="374" t="s">
        <v>141</v>
      </c>
      <c r="F1" s="374"/>
      <c r="G1" s="374"/>
      <c r="H1" s="374"/>
      <c r="I1" s="374"/>
      <c r="J1" s="374"/>
      <c r="K1" s="374"/>
      <c r="L1" s="374"/>
      <c r="M1" s="310"/>
      <c r="N1" s="310"/>
      <c r="O1" s="310"/>
    </row>
    <row r="3" spans="1:15" ht="35.25" customHeight="1" x14ac:dyDescent="0.25">
      <c r="A3" s="373" t="s">
        <v>1187</v>
      </c>
      <c r="B3" s="379"/>
      <c r="C3" s="379"/>
      <c r="D3" s="379"/>
      <c r="E3" s="379"/>
      <c r="F3" s="379"/>
      <c r="G3" s="379"/>
      <c r="H3" s="379"/>
      <c r="I3" s="379"/>
      <c r="J3" s="379"/>
    </row>
    <row r="4" spans="1:15" ht="9.75" customHeight="1" x14ac:dyDescent="0.25">
      <c r="A4" s="311"/>
      <c r="B4" s="312"/>
      <c r="C4" s="311"/>
      <c r="D4" s="311"/>
      <c r="E4" s="311"/>
      <c r="F4" s="311"/>
      <c r="G4" s="311"/>
      <c r="H4" s="311"/>
      <c r="I4" s="311"/>
      <c r="J4" s="311"/>
    </row>
    <row r="5" spans="1:15" ht="18.75" customHeight="1" x14ac:dyDescent="0.25">
      <c r="A5" s="377" t="s">
        <v>0</v>
      </c>
      <c r="B5" s="390" t="s">
        <v>121</v>
      </c>
      <c r="C5" s="377" t="s">
        <v>136</v>
      </c>
      <c r="D5" s="377"/>
      <c r="E5" s="377"/>
      <c r="F5" s="377"/>
      <c r="G5" s="377"/>
      <c r="H5" s="377"/>
      <c r="I5" s="377"/>
      <c r="J5" s="377"/>
    </row>
    <row r="6" spans="1:15" ht="53.25" customHeight="1" x14ac:dyDescent="0.25">
      <c r="A6" s="377"/>
      <c r="B6" s="391"/>
      <c r="C6" s="313" t="s">
        <v>55</v>
      </c>
      <c r="D6" s="313" t="s">
        <v>56</v>
      </c>
      <c r="E6" s="313" t="s">
        <v>57</v>
      </c>
      <c r="F6" s="313" t="s">
        <v>58</v>
      </c>
      <c r="G6" s="313" t="s">
        <v>59</v>
      </c>
      <c r="H6" s="313" t="s">
        <v>60</v>
      </c>
      <c r="I6" s="313" t="s">
        <v>61</v>
      </c>
      <c r="J6" s="313" t="s">
        <v>137</v>
      </c>
    </row>
    <row r="7" spans="1:15" ht="12.75" customHeight="1" x14ac:dyDescent="0.25">
      <c r="A7" s="314" t="s">
        <v>5</v>
      </c>
      <c r="B7" s="314" t="s">
        <v>6</v>
      </c>
      <c r="C7" s="314">
        <v>1</v>
      </c>
      <c r="D7" s="314">
        <v>2</v>
      </c>
      <c r="E7" s="314">
        <v>3</v>
      </c>
      <c r="F7" s="314">
        <v>4</v>
      </c>
      <c r="G7" s="314">
        <v>5</v>
      </c>
      <c r="H7" s="314">
        <v>6</v>
      </c>
      <c r="I7" s="314">
        <v>7</v>
      </c>
      <c r="J7" s="314">
        <v>8</v>
      </c>
    </row>
    <row r="8" spans="1:15" s="146" customFormat="1" ht="12.75" customHeight="1" x14ac:dyDescent="0.25">
      <c r="A8" s="97">
        <v>1</v>
      </c>
      <c r="B8" s="145" t="s">
        <v>815</v>
      </c>
      <c r="C8" s="97"/>
      <c r="D8" s="97"/>
      <c r="E8" s="97"/>
      <c r="F8" s="97"/>
      <c r="G8" s="97"/>
      <c r="H8" s="97"/>
      <c r="I8" s="97"/>
      <c r="J8" s="97"/>
    </row>
    <row r="9" spans="1:15" s="135" customFormat="1" ht="12.75" customHeight="1" x14ac:dyDescent="0.25">
      <c r="A9" s="133"/>
      <c r="B9" s="137" t="s">
        <v>138</v>
      </c>
      <c r="C9" s="133"/>
      <c r="D9" s="133"/>
      <c r="E9" s="133">
        <v>1</v>
      </c>
      <c r="F9" s="133"/>
      <c r="G9" s="133"/>
      <c r="H9" s="133"/>
      <c r="I9" s="133">
        <v>1</v>
      </c>
      <c r="J9" s="133"/>
    </row>
    <row r="10" spans="1:15" s="135" customFormat="1" ht="12.75" customHeight="1" x14ac:dyDescent="0.25">
      <c r="A10" s="133"/>
      <c r="B10" s="137" t="s">
        <v>139</v>
      </c>
      <c r="C10" s="133"/>
      <c r="D10" s="133">
        <v>1</v>
      </c>
      <c r="E10" s="133">
        <v>1</v>
      </c>
      <c r="F10" s="133"/>
      <c r="G10" s="133"/>
      <c r="H10" s="133"/>
      <c r="I10" s="133">
        <v>1</v>
      </c>
      <c r="J10" s="133"/>
    </row>
    <row r="11" spans="1:15" s="146" customFormat="1" ht="12.75" customHeight="1" x14ac:dyDescent="0.25">
      <c r="A11" s="97">
        <v>2</v>
      </c>
      <c r="B11" s="145" t="s">
        <v>816</v>
      </c>
      <c r="C11" s="97"/>
      <c r="D11" s="97"/>
      <c r="E11" s="97"/>
      <c r="F11" s="97"/>
      <c r="G11" s="97"/>
      <c r="H11" s="97"/>
      <c r="I11" s="97"/>
      <c r="J11" s="97"/>
    </row>
    <row r="12" spans="1:15" s="135" customFormat="1" ht="12.75" customHeight="1" x14ac:dyDescent="0.25">
      <c r="A12" s="133"/>
      <c r="B12" s="137" t="s">
        <v>138</v>
      </c>
      <c r="C12" s="133"/>
      <c r="D12" s="133">
        <v>3</v>
      </c>
      <c r="E12" s="133">
        <v>1</v>
      </c>
      <c r="F12" s="133"/>
      <c r="G12" s="133"/>
      <c r="H12" s="133"/>
      <c r="I12" s="133"/>
      <c r="J12" s="133"/>
    </row>
    <row r="13" spans="1:15" s="135" customFormat="1" ht="12.75" customHeight="1" x14ac:dyDescent="0.25">
      <c r="A13" s="133"/>
      <c r="B13" s="137" t="s">
        <v>139</v>
      </c>
      <c r="C13" s="133"/>
      <c r="D13" s="133"/>
      <c r="E13" s="133">
        <f>1</f>
        <v>1</v>
      </c>
      <c r="F13" s="133"/>
      <c r="G13" s="133"/>
      <c r="H13" s="133"/>
      <c r="I13" s="133"/>
      <c r="J13" s="133"/>
    </row>
    <row r="14" spans="1:15" s="146" customFormat="1" ht="12.75" customHeight="1" x14ac:dyDescent="0.25">
      <c r="A14" s="97">
        <v>3</v>
      </c>
      <c r="B14" s="145" t="s">
        <v>817</v>
      </c>
      <c r="C14" s="97"/>
      <c r="D14" s="97"/>
      <c r="E14" s="97"/>
      <c r="F14" s="97"/>
      <c r="G14" s="97"/>
      <c r="H14" s="97"/>
      <c r="I14" s="97"/>
      <c r="J14" s="97"/>
    </row>
    <row r="15" spans="1:15" s="135" customFormat="1" ht="12.75" customHeight="1" x14ac:dyDescent="0.25">
      <c r="A15" s="133"/>
      <c r="B15" s="137" t="s">
        <v>138</v>
      </c>
      <c r="C15" s="133">
        <v>1</v>
      </c>
      <c r="D15" s="133"/>
      <c r="E15" s="133">
        <v>2</v>
      </c>
      <c r="F15" s="133"/>
      <c r="G15" s="133">
        <v>1</v>
      </c>
      <c r="H15" s="133">
        <v>3</v>
      </c>
      <c r="I15" s="133">
        <v>7</v>
      </c>
      <c r="J15" s="133"/>
    </row>
    <row r="16" spans="1:15" s="135" customFormat="1" ht="12.75" customHeight="1" x14ac:dyDescent="0.25">
      <c r="A16" s="133"/>
      <c r="B16" s="137" t="s">
        <v>139</v>
      </c>
      <c r="C16" s="133">
        <v>1</v>
      </c>
      <c r="D16" s="133"/>
      <c r="E16" s="133"/>
      <c r="F16" s="133"/>
      <c r="G16" s="133"/>
      <c r="H16" s="133">
        <v>1</v>
      </c>
      <c r="I16" s="133">
        <f>1+1+1</f>
        <v>3</v>
      </c>
      <c r="J16" s="133"/>
    </row>
    <row r="17" spans="1:10" s="146" customFormat="1" ht="12.75" customHeight="1" x14ac:dyDescent="0.25">
      <c r="A17" s="97">
        <v>4</v>
      </c>
      <c r="B17" s="145" t="s">
        <v>818</v>
      </c>
      <c r="C17" s="97"/>
      <c r="D17" s="97"/>
      <c r="E17" s="97"/>
      <c r="F17" s="97"/>
      <c r="G17" s="97"/>
      <c r="H17" s="97"/>
      <c r="I17" s="97"/>
      <c r="J17" s="97"/>
    </row>
    <row r="18" spans="1:10" s="135" customFormat="1" ht="12.75" customHeight="1" x14ac:dyDescent="0.25">
      <c r="A18" s="133"/>
      <c r="B18" s="137" t="s">
        <v>138</v>
      </c>
      <c r="C18" s="133"/>
      <c r="D18" s="133">
        <f>1+1+1</f>
        <v>3</v>
      </c>
      <c r="E18" s="133">
        <f>1+1+1</f>
        <v>3</v>
      </c>
      <c r="F18" s="133"/>
      <c r="G18" s="133"/>
      <c r="H18" s="133"/>
      <c r="I18" s="133">
        <v>6</v>
      </c>
      <c r="J18" s="133"/>
    </row>
    <row r="19" spans="1:10" s="135" customFormat="1" ht="12.75" customHeight="1" x14ac:dyDescent="0.25">
      <c r="A19" s="133"/>
      <c r="B19" s="137" t="s">
        <v>139</v>
      </c>
      <c r="C19" s="133"/>
      <c r="D19" s="133">
        <v>3</v>
      </c>
      <c r="E19" s="133">
        <v>2</v>
      </c>
      <c r="F19" s="133"/>
      <c r="G19" s="133"/>
      <c r="H19" s="133"/>
      <c r="I19" s="133">
        <v>4</v>
      </c>
      <c r="J19" s="133"/>
    </row>
    <row r="20" spans="1:10" s="146" customFormat="1" ht="12.75" customHeight="1" x14ac:dyDescent="0.25">
      <c r="A20" s="97">
        <v>5</v>
      </c>
      <c r="B20" s="145" t="s">
        <v>819</v>
      </c>
      <c r="C20" s="97"/>
      <c r="D20" s="97"/>
      <c r="E20" s="97"/>
      <c r="F20" s="97"/>
      <c r="G20" s="97"/>
      <c r="H20" s="97"/>
      <c r="I20" s="97"/>
      <c r="J20" s="97"/>
    </row>
    <row r="21" spans="1:10" s="135" customFormat="1" ht="12.75" customHeight="1" x14ac:dyDescent="0.25">
      <c r="A21" s="133"/>
      <c r="B21" s="137" t="s">
        <v>138</v>
      </c>
      <c r="C21" s="133"/>
      <c r="D21" s="133"/>
      <c r="E21" s="133">
        <v>3</v>
      </c>
      <c r="F21" s="133"/>
      <c r="G21" s="133"/>
      <c r="H21" s="133">
        <v>1</v>
      </c>
      <c r="I21" s="133">
        <v>1</v>
      </c>
      <c r="J21" s="133"/>
    </row>
    <row r="22" spans="1:10" s="135" customFormat="1" ht="12.75" customHeight="1" x14ac:dyDescent="0.25">
      <c r="A22" s="133"/>
      <c r="B22" s="137" t="s">
        <v>139</v>
      </c>
      <c r="C22" s="133"/>
      <c r="D22" s="133">
        <v>1</v>
      </c>
      <c r="E22" s="133">
        <v>2</v>
      </c>
      <c r="F22" s="133"/>
      <c r="G22" s="133"/>
      <c r="H22" s="133">
        <v>1</v>
      </c>
      <c r="I22" s="133">
        <v>3</v>
      </c>
      <c r="J22" s="133"/>
    </row>
    <row r="23" spans="1:10" s="146" customFormat="1" ht="12.75" customHeight="1" x14ac:dyDescent="0.25">
      <c r="A23" s="97">
        <v>6</v>
      </c>
      <c r="B23" s="145" t="s">
        <v>820</v>
      </c>
      <c r="C23" s="97"/>
      <c r="D23" s="97"/>
      <c r="E23" s="97"/>
      <c r="F23" s="97"/>
      <c r="G23" s="97"/>
      <c r="H23" s="97"/>
      <c r="I23" s="97"/>
      <c r="J23" s="97"/>
    </row>
    <row r="24" spans="1:10" s="135" customFormat="1" ht="12.75" customHeight="1" x14ac:dyDescent="0.25">
      <c r="A24" s="133"/>
      <c r="B24" s="137" t="s">
        <v>138</v>
      </c>
      <c r="C24" s="133"/>
      <c r="D24" s="133">
        <v>1</v>
      </c>
      <c r="E24" s="133">
        <v>2</v>
      </c>
      <c r="F24" s="133"/>
      <c r="G24" s="133"/>
      <c r="H24" s="133">
        <v>2</v>
      </c>
      <c r="I24" s="133">
        <v>1</v>
      </c>
      <c r="J24" s="133"/>
    </row>
    <row r="25" spans="1:10" s="298" customFormat="1" ht="12.75" customHeight="1" x14ac:dyDescent="0.25">
      <c r="A25" s="175"/>
      <c r="B25" s="327" t="s">
        <v>139</v>
      </c>
      <c r="C25" s="175"/>
      <c r="D25" s="175">
        <v>1</v>
      </c>
      <c r="E25" s="175">
        <v>1</v>
      </c>
      <c r="F25" s="175"/>
      <c r="G25" s="175"/>
      <c r="H25" s="175"/>
      <c r="I25" s="175">
        <v>1</v>
      </c>
      <c r="J25" s="175"/>
    </row>
    <row r="26" spans="1:10" s="146" customFormat="1" ht="12.75" customHeight="1" x14ac:dyDescent="0.25">
      <c r="A26" s="97">
        <v>7</v>
      </c>
      <c r="B26" s="145" t="s">
        <v>821</v>
      </c>
      <c r="C26" s="97"/>
      <c r="D26" s="97"/>
      <c r="E26" s="97"/>
      <c r="F26" s="97"/>
      <c r="G26" s="97"/>
      <c r="H26" s="97"/>
      <c r="I26" s="97"/>
      <c r="J26" s="97"/>
    </row>
    <row r="27" spans="1:10" s="135" customFormat="1" ht="12.75" customHeight="1" x14ac:dyDescent="0.25">
      <c r="A27" s="133"/>
      <c r="B27" s="137" t="s">
        <v>138</v>
      </c>
      <c r="C27" s="133"/>
      <c r="D27" s="133">
        <v>1</v>
      </c>
      <c r="E27" s="133"/>
      <c r="F27" s="133"/>
      <c r="G27" s="133"/>
      <c r="H27" s="133">
        <v>1</v>
      </c>
      <c r="I27" s="133">
        <v>1</v>
      </c>
      <c r="J27" s="133"/>
    </row>
    <row r="28" spans="1:10" s="135" customFormat="1" ht="12.75" customHeight="1" x14ac:dyDescent="0.25">
      <c r="A28" s="133"/>
      <c r="B28" s="137" t="s">
        <v>139</v>
      </c>
      <c r="C28" s="133"/>
      <c r="D28" s="133"/>
      <c r="E28" s="133">
        <v>2</v>
      </c>
      <c r="F28" s="133"/>
      <c r="G28" s="133"/>
      <c r="H28" s="133"/>
      <c r="I28" s="133"/>
      <c r="J28" s="133"/>
    </row>
    <row r="29" spans="1:10" s="146" customFormat="1" ht="12.75" customHeight="1" x14ac:dyDescent="0.25">
      <c r="A29" s="97">
        <v>8</v>
      </c>
      <c r="B29" s="145" t="s">
        <v>822</v>
      </c>
      <c r="C29" s="97"/>
      <c r="D29" s="97"/>
      <c r="E29" s="97"/>
      <c r="F29" s="97"/>
      <c r="G29" s="97"/>
      <c r="H29" s="97"/>
      <c r="I29" s="97"/>
      <c r="J29" s="97"/>
    </row>
    <row r="30" spans="1:10" s="135" customFormat="1" ht="12.75" customHeight="1" x14ac:dyDescent="0.25">
      <c r="A30" s="133"/>
      <c r="B30" s="137" t="s">
        <v>138</v>
      </c>
      <c r="C30" s="133"/>
      <c r="D30" s="133">
        <v>1</v>
      </c>
      <c r="E30" s="133">
        <v>1</v>
      </c>
      <c r="F30" s="133"/>
      <c r="G30" s="133"/>
      <c r="H30" s="133">
        <v>2</v>
      </c>
      <c r="I30" s="133">
        <v>4</v>
      </c>
      <c r="J30" s="133"/>
    </row>
    <row r="31" spans="1:10" s="135" customFormat="1" ht="12.75" customHeight="1" x14ac:dyDescent="0.25">
      <c r="A31" s="133"/>
      <c r="B31" s="137" t="s">
        <v>139</v>
      </c>
      <c r="C31" s="133"/>
      <c r="D31" s="133">
        <v>1</v>
      </c>
      <c r="E31" s="133"/>
      <c r="F31" s="133"/>
      <c r="G31" s="133"/>
      <c r="H31" s="133"/>
      <c r="I31" s="133">
        <v>1</v>
      </c>
      <c r="J31" s="133"/>
    </row>
    <row r="32" spans="1:10" s="146" customFormat="1" ht="12.75" customHeight="1" x14ac:dyDescent="0.25">
      <c r="A32" s="97">
        <v>9</v>
      </c>
      <c r="B32" s="145" t="s">
        <v>823</v>
      </c>
      <c r="C32" s="97"/>
      <c r="D32" s="97"/>
      <c r="E32" s="97"/>
      <c r="F32" s="97"/>
      <c r="G32" s="97"/>
      <c r="H32" s="97"/>
      <c r="I32" s="97"/>
      <c r="J32" s="97"/>
    </row>
    <row r="33" spans="1:15" s="135" customFormat="1" ht="12.75" customHeight="1" x14ac:dyDescent="0.25">
      <c r="A33" s="133"/>
      <c r="B33" s="137" t="s">
        <v>138</v>
      </c>
      <c r="C33" s="133"/>
      <c r="D33" s="133"/>
      <c r="E33" s="133">
        <v>2</v>
      </c>
      <c r="F33" s="133"/>
      <c r="G33" s="133"/>
      <c r="H33" s="133"/>
      <c r="I33" s="133">
        <v>2</v>
      </c>
      <c r="J33" s="133"/>
    </row>
    <row r="34" spans="1:15" s="135" customFormat="1" ht="12.75" customHeight="1" x14ac:dyDescent="0.25">
      <c r="A34" s="133"/>
      <c r="B34" s="137" t="s">
        <v>139</v>
      </c>
      <c r="C34" s="133"/>
      <c r="D34" s="133">
        <v>3</v>
      </c>
      <c r="E34" s="133"/>
      <c r="F34" s="133"/>
      <c r="G34" s="133"/>
      <c r="H34" s="133"/>
      <c r="I34" s="133">
        <v>1</v>
      </c>
      <c r="J34" s="133"/>
    </row>
    <row r="35" spans="1:15" s="146" customFormat="1" ht="12.75" customHeight="1" x14ac:dyDescent="0.25">
      <c r="A35" s="97">
        <v>10</v>
      </c>
      <c r="B35" s="145" t="s">
        <v>824</v>
      </c>
      <c r="C35" s="97"/>
      <c r="D35" s="97"/>
      <c r="E35" s="97"/>
      <c r="F35" s="97"/>
      <c r="G35" s="97"/>
      <c r="H35" s="97"/>
      <c r="I35" s="97"/>
      <c r="J35" s="97"/>
    </row>
    <row r="36" spans="1:15" s="135" customFormat="1" ht="12.75" customHeight="1" x14ac:dyDescent="0.25">
      <c r="A36" s="133"/>
      <c r="B36" s="137" t="s">
        <v>138</v>
      </c>
      <c r="C36" s="133"/>
      <c r="D36" s="133">
        <v>2</v>
      </c>
      <c r="E36" s="133"/>
      <c r="F36" s="133"/>
      <c r="G36" s="133">
        <v>1</v>
      </c>
      <c r="H36" s="133">
        <v>1</v>
      </c>
      <c r="I36" s="133">
        <v>1</v>
      </c>
      <c r="J36" s="133"/>
    </row>
    <row r="37" spans="1:15" s="135" customFormat="1" ht="12.75" customHeight="1" x14ac:dyDescent="0.25">
      <c r="A37" s="133"/>
      <c r="B37" s="137" t="s">
        <v>139</v>
      </c>
      <c r="C37" s="133"/>
      <c r="D37" s="133">
        <v>2</v>
      </c>
      <c r="E37" s="133"/>
      <c r="F37" s="133"/>
      <c r="G37" s="133"/>
      <c r="H37" s="133"/>
      <c r="I37" s="133">
        <v>1</v>
      </c>
      <c r="J37" s="133"/>
    </row>
    <row r="38" spans="1:15" s="146" customFormat="1" ht="12.75" customHeight="1" x14ac:dyDescent="0.25">
      <c r="A38" s="97">
        <v>11</v>
      </c>
      <c r="B38" s="145" t="s">
        <v>825</v>
      </c>
      <c r="C38" s="97"/>
      <c r="D38" s="97"/>
      <c r="E38" s="97"/>
      <c r="F38" s="97"/>
      <c r="G38" s="97"/>
      <c r="H38" s="97"/>
      <c r="I38" s="97"/>
      <c r="J38" s="97"/>
    </row>
    <row r="39" spans="1:15" s="135" customFormat="1" ht="12.75" customHeight="1" x14ac:dyDescent="0.25">
      <c r="A39" s="133"/>
      <c r="B39" s="137" t="s">
        <v>138</v>
      </c>
      <c r="C39" s="133"/>
      <c r="D39" s="133"/>
      <c r="E39" s="133"/>
      <c r="F39" s="133"/>
      <c r="G39" s="133"/>
      <c r="H39" s="133"/>
      <c r="I39" s="133"/>
      <c r="J39" s="133"/>
    </row>
    <row r="40" spans="1:15" s="135" customFormat="1" ht="12.75" customHeight="1" x14ac:dyDescent="0.25">
      <c r="A40" s="133"/>
      <c r="B40" s="137" t="s">
        <v>139</v>
      </c>
      <c r="C40" s="133"/>
      <c r="D40" s="133"/>
      <c r="E40" s="133"/>
      <c r="F40" s="133"/>
      <c r="G40" s="133"/>
      <c r="H40" s="133"/>
      <c r="I40" s="133">
        <v>1</v>
      </c>
      <c r="J40" s="133"/>
    </row>
    <row r="41" spans="1:15" x14ac:dyDescent="0.25">
      <c r="B41" s="315" t="s">
        <v>99</v>
      </c>
    </row>
    <row r="42" spans="1:15" ht="12.75" customHeight="1" x14ac:dyDescent="0.25">
      <c r="A42" s="33"/>
      <c r="B42" s="316" t="s">
        <v>138</v>
      </c>
      <c r="C42" s="97">
        <f>C9+C12+C15+C18+C21+C24+C27+C30+C33+C36+C39</f>
        <v>1</v>
      </c>
      <c r="D42" s="97">
        <f t="shared" ref="D42:J42" si="0">D9+D12+D15+D18+D21+D24+D27+D30+D33+D36+D39</f>
        <v>11</v>
      </c>
      <c r="E42" s="98">
        <f t="shared" si="0"/>
        <v>15</v>
      </c>
      <c r="F42" s="97">
        <f t="shared" si="0"/>
        <v>0</v>
      </c>
      <c r="G42" s="97">
        <f t="shared" si="0"/>
        <v>2</v>
      </c>
      <c r="H42" s="97">
        <f t="shared" si="0"/>
        <v>10</v>
      </c>
      <c r="I42" s="97">
        <f t="shared" si="0"/>
        <v>24</v>
      </c>
      <c r="J42" s="97">
        <f t="shared" si="0"/>
        <v>0</v>
      </c>
    </row>
    <row r="43" spans="1:15" ht="12.75" customHeight="1" x14ac:dyDescent="0.25">
      <c r="A43" s="33"/>
      <c r="B43" s="316" t="s">
        <v>139</v>
      </c>
      <c r="C43" s="97">
        <f>C10+C13+C16+C19+C22+C25+C28+C31+C34+C37+C40</f>
        <v>1</v>
      </c>
      <c r="D43" s="97">
        <f t="shared" ref="D43:J43" si="1">D10+D13+D16+D19+D22+D25+D28+D31+D34+D37+D40</f>
        <v>12</v>
      </c>
      <c r="E43" s="98">
        <f t="shared" si="1"/>
        <v>9</v>
      </c>
      <c r="F43" s="97">
        <f t="shared" si="1"/>
        <v>0</v>
      </c>
      <c r="G43" s="97">
        <f t="shared" si="1"/>
        <v>0</v>
      </c>
      <c r="H43" s="97">
        <f t="shared" si="1"/>
        <v>2</v>
      </c>
      <c r="I43" s="97">
        <f t="shared" si="1"/>
        <v>16</v>
      </c>
      <c r="J43" s="97">
        <f t="shared" si="1"/>
        <v>0</v>
      </c>
    </row>
    <row r="44" spans="1:15" s="32" customFormat="1" x14ac:dyDescent="0.25">
      <c r="F44" s="416" t="s">
        <v>1181</v>
      </c>
      <c r="G44" s="416"/>
      <c r="H44" s="416"/>
      <c r="I44" s="416"/>
      <c r="J44" s="416"/>
      <c r="K44" s="317"/>
      <c r="L44" s="317"/>
      <c r="M44" s="317"/>
      <c r="N44" s="317"/>
      <c r="O44" s="317"/>
    </row>
    <row r="45" spans="1:15" s="147" customFormat="1" ht="46.5" customHeight="1" x14ac:dyDescent="0.25">
      <c r="A45" s="373" t="s">
        <v>900</v>
      </c>
      <c r="B45" s="379"/>
      <c r="C45" s="379"/>
      <c r="D45" s="379"/>
      <c r="E45" s="379"/>
      <c r="F45" s="373" t="s">
        <v>901</v>
      </c>
      <c r="G45" s="373"/>
      <c r="H45" s="373"/>
      <c r="I45" s="373"/>
      <c r="J45" s="373"/>
    </row>
  </sheetData>
  <mergeCells count="9">
    <mergeCell ref="A45:E45"/>
    <mergeCell ref="A1:D1"/>
    <mergeCell ref="E1:L1"/>
    <mergeCell ref="A5:A6"/>
    <mergeCell ref="B5:B6"/>
    <mergeCell ref="A3:J3"/>
    <mergeCell ref="C5:J5"/>
    <mergeCell ref="F45:J45"/>
    <mergeCell ref="F44:J44"/>
  </mergeCells>
  <pageMargins left="0.62992125984251968" right="0.19685039370078741" top="0.43307086614173229" bottom="0.23622047244094491"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opLeftCell="A4" workbookViewId="0">
      <selection activeCell="H9" sqref="H9:H20"/>
    </sheetView>
  </sheetViews>
  <sheetFormatPr defaultColWidth="9.140625" defaultRowHeight="15" x14ac:dyDescent="0.25"/>
  <cols>
    <col min="1" max="1" width="4" style="132" customWidth="1"/>
    <col min="2" max="2" width="19" style="132" customWidth="1"/>
    <col min="3" max="10" width="13.5703125" style="132" customWidth="1"/>
    <col min="11" max="16384" width="9.140625" style="132"/>
  </cols>
  <sheetData>
    <row r="1" spans="1:14" s="32" customFormat="1" ht="38.25" customHeight="1" x14ac:dyDescent="0.3">
      <c r="A1" s="374" t="s">
        <v>168</v>
      </c>
      <c r="B1" s="374"/>
      <c r="C1" s="374"/>
      <c r="D1" s="374"/>
      <c r="E1" s="374" t="s">
        <v>141</v>
      </c>
      <c r="F1" s="374"/>
      <c r="G1" s="374"/>
      <c r="H1" s="374"/>
      <c r="I1" s="374"/>
      <c r="J1" s="374"/>
      <c r="K1" s="310"/>
      <c r="L1" s="310"/>
      <c r="M1" s="310"/>
      <c r="N1" s="310"/>
    </row>
    <row r="2" spans="1:14" s="32" customFormat="1" ht="9" customHeight="1" x14ac:dyDescent="0.25">
      <c r="A2" s="318"/>
      <c r="B2" s="318"/>
      <c r="C2" s="318"/>
      <c r="D2" s="318"/>
      <c r="E2" s="139"/>
      <c r="F2" s="139"/>
      <c r="G2" s="139"/>
      <c r="H2" s="139"/>
      <c r="I2" s="139"/>
      <c r="J2" s="139"/>
      <c r="K2" s="310"/>
      <c r="L2" s="310"/>
      <c r="M2" s="310"/>
      <c r="N2" s="310"/>
    </row>
    <row r="3" spans="1:14" s="32" customFormat="1" ht="51.75" customHeight="1" x14ac:dyDescent="0.25">
      <c r="A3" s="375" t="s">
        <v>1188</v>
      </c>
      <c r="B3" s="376"/>
      <c r="C3" s="376"/>
      <c r="D3" s="376"/>
      <c r="E3" s="376"/>
      <c r="F3" s="376"/>
      <c r="G3" s="376"/>
      <c r="H3" s="376"/>
      <c r="I3" s="376"/>
      <c r="J3" s="376"/>
      <c r="K3" s="310"/>
      <c r="L3" s="310"/>
      <c r="M3" s="310"/>
      <c r="N3" s="310"/>
    </row>
    <row r="4" spans="1:14" s="32" customFormat="1" ht="19.5" customHeight="1" x14ac:dyDescent="0.25">
      <c r="A4" s="140"/>
      <c r="B4" s="141"/>
      <c r="C4" s="141"/>
      <c r="D4" s="141"/>
      <c r="E4" s="141"/>
      <c r="F4" s="141"/>
      <c r="G4" s="141"/>
      <c r="H4" s="141"/>
      <c r="I4" s="141" t="s">
        <v>108</v>
      </c>
      <c r="J4" s="141"/>
      <c r="K4" s="310"/>
      <c r="L4" s="310"/>
      <c r="M4" s="310"/>
      <c r="N4" s="310"/>
    </row>
    <row r="5" spans="1:14" ht="32.25" customHeight="1" x14ac:dyDescent="0.25">
      <c r="A5" s="377" t="s">
        <v>0</v>
      </c>
      <c r="B5" s="377" t="s">
        <v>100</v>
      </c>
      <c r="C5" s="377" t="s">
        <v>66</v>
      </c>
      <c r="D5" s="377"/>
      <c r="E5" s="377"/>
      <c r="F5" s="377"/>
      <c r="G5" s="377" t="s">
        <v>67</v>
      </c>
      <c r="H5" s="377"/>
      <c r="I5" s="377"/>
      <c r="J5" s="377"/>
    </row>
    <row r="6" spans="1:14" ht="20.25" customHeight="1" x14ac:dyDescent="0.25">
      <c r="A6" s="377"/>
      <c r="B6" s="377"/>
      <c r="C6" s="377" t="s">
        <v>62</v>
      </c>
      <c r="D6" s="377" t="s">
        <v>63</v>
      </c>
      <c r="E6" s="377"/>
      <c r="F6" s="97" t="s">
        <v>64</v>
      </c>
      <c r="G6" s="377" t="s">
        <v>62</v>
      </c>
      <c r="H6" s="377" t="s">
        <v>63</v>
      </c>
      <c r="I6" s="377"/>
      <c r="J6" s="97" t="s">
        <v>64</v>
      </c>
    </row>
    <row r="7" spans="1:14" ht="62.25" customHeight="1" x14ac:dyDescent="0.25">
      <c r="A7" s="377"/>
      <c r="B7" s="377"/>
      <c r="C7" s="377"/>
      <c r="D7" s="97" t="s">
        <v>1189</v>
      </c>
      <c r="E7" s="97" t="s">
        <v>1190</v>
      </c>
      <c r="F7" s="97" t="s">
        <v>1191</v>
      </c>
      <c r="G7" s="377"/>
      <c r="H7" s="97" t="s">
        <v>1189</v>
      </c>
      <c r="I7" s="97" t="s">
        <v>1190</v>
      </c>
      <c r="J7" s="97" t="s">
        <v>1191</v>
      </c>
    </row>
    <row r="8" spans="1:14" ht="21" customHeight="1" x14ac:dyDescent="0.25">
      <c r="A8" s="314" t="s">
        <v>5</v>
      </c>
      <c r="B8" s="314" t="s">
        <v>6</v>
      </c>
      <c r="C8" s="314">
        <v>1</v>
      </c>
      <c r="D8" s="314">
        <v>2</v>
      </c>
      <c r="E8" s="314">
        <v>3</v>
      </c>
      <c r="F8" s="314">
        <v>4</v>
      </c>
      <c r="G8" s="314">
        <v>5</v>
      </c>
      <c r="H8" s="314">
        <v>6</v>
      </c>
      <c r="I8" s="314">
        <v>7</v>
      </c>
      <c r="J8" s="314">
        <v>8</v>
      </c>
    </row>
    <row r="9" spans="1:14" ht="18.75" customHeight="1" x14ac:dyDescent="0.25">
      <c r="A9" s="33">
        <v>1</v>
      </c>
      <c r="B9" s="134" t="s">
        <v>815</v>
      </c>
      <c r="C9" s="133">
        <v>1</v>
      </c>
      <c r="D9" s="332">
        <v>1</v>
      </c>
      <c r="E9" s="33"/>
      <c r="F9" s="33"/>
      <c r="G9" s="133">
        <v>4</v>
      </c>
      <c r="H9" s="332">
        <v>2</v>
      </c>
      <c r="I9" s="319"/>
      <c r="J9" s="33"/>
    </row>
    <row r="10" spans="1:14" ht="18.75" customHeight="1" x14ac:dyDescent="0.25">
      <c r="A10" s="33">
        <v>2</v>
      </c>
      <c r="B10" s="134" t="s">
        <v>816</v>
      </c>
      <c r="C10" s="133">
        <v>6</v>
      </c>
      <c r="D10" s="332">
        <v>3</v>
      </c>
      <c r="E10" s="33"/>
      <c r="F10" s="33"/>
      <c r="G10" s="133">
        <v>3</v>
      </c>
      <c r="H10" s="332">
        <v>2</v>
      </c>
      <c r="I10" s="319"/>
      <c r="J10" s="33"/>
    </row>
    <row r="11" spans="1:14" ht="18.75" customHeight="1" x14ac:dyDescent="0.25">
      <c r="A11" s="33">
        <v>3</v>
      </c>
      <c r="B11" s="134" t="s">
        <v>817</v>
      </c>
      <c r="C11" s="133">
        <v>5</v>
      </c>
      <c r="D11" s="202">
        <v>5</v>
      </c>
      <c r="E11" s="133">
        <v>2</v>
      </c>
      <c r="F11" s="33"/>
      <c r="G11" s="133">
        <v>4</v>
      </c>
      <c r="H11" s="202">
        <v>3</v>
      </c>
      <c r="I11" s="326">
        <v>2</v>
      </c>
      <c r="J11" s="133">
        <v>1</v>
      </c>
    </row>
    <row r="12" spans="1:14" ht="18.75" customHeight="1" x14ac:dyDescent="0.25">
      <c r="A12" s="33">
        <v>4</v>
      </c>
      <c r="B12" s="134" t="s">
        <v>818</v>
      </c>
      <c r="C12" s="133">
        <v>12</v>
      </c>
      <c r="D12" s="332">
        <v>10</v>
      </c>
      <c r="E12" s="33"/>
      <c r="F12" s="33"/>
      <c r="G12" s="133">
        <v>11</v>
      </c>
      <c r="H12" s="332">
        <v>9</v>
      </c>
      <c r="I12" s="33"/>
      <c r="J12" s="33"/>
    </row>
    <row r="13" spans="1:14" ht="18.75" customHeight="1" x14ac:dyDescent="0.25">
      <c r="A13" s="33">
        <v>5</v>
      </c>
      <c r="B13" s="134" t="s">
        <v>819</v>
      </c>
      <c r="C13" s="133">
        <v>2</v>
      </c>
      <c r="D13" s="332">
        <v>2</v>
      </c>
      <c r="E13" s="33"/>
      <c r="F13" s="33"/>
      <c r="G13" s="133">
        <v>12</v>
      </c>
      <c r="H13" s="332">
        <v>7</v>
      </c>
      <c r="I13" s="319"/>
      <c r="J13" s="33"/>
    </row>
    <row r="14" spans="1:14" ht="18.75" customHeight="1" x14ac:dyDescent="0.25">
      <c r="A14" s="33">
        <v>6</v>
      </c>
      <c r="B14" s="134" t="s">
        <v>820</v>
      </c>
      <c r="C14" s="133">
        <v>10</v>
      </c>
      <c r="D14" s="332">
        <v>8</v>
      </c>
      <c r="E14" s="133">
        <v>1</v>
      </c>
      <c r="F14" s="33"/>
      <c r="G14" s="133">
        <v>1</v>
      </c>
      <c r="H14" s="332">
        <v>1</v>
      </c>
      <c r="I14" s="319"/>
      <c r="J14" s="33"/>
    </row>
    <row r="15" spans="1:14" s="135" customFormat="1" ht="18.75" customHeight="1" x14ac:dyDescent="0.25">
      <c r="A15" s="133">
        <v>7</v>
      </c>
      <c r="B15" s="134" t="s">
        <v>821</v>
      </c>
      <c r="C15" s="133">
        <v>4</v>
      </c>
      <c r="D15" s="202">
        <v>3</v>
      </c>
      <c r="E15" s="133"/>
      <c r="F15" s="133"/>
      <c r="G15" s="133">
        <v>2</v>
      </c>
      <c r="H15" s="202">
        <v>2</v>
      </c>
      <c r="I15" s="326"/>
      <c r="J15" s="133"/>
    </row>
    <row r="16" spans="1:14" ht="18.75" customHeight="1" x14ac:dyDescent="0.25">
      <c r="A16" s="33">
        <v>8</v>
      </c>
      <c r="B16" s="134" t="s">
        <v>822</v>
      </c>
      <c r="C16" s="133">
        <v>4</v>
      </c>
      <c r="D16" s="332">
        <v>4</v>
      </c>
      <c r="E16" s="33"/>
      <c r="F16" s="33"/>
      <c r="G16" s="133">
        <v>3</v>
      </c>
      <c r="H16" s="332">
        <v>1</v>
      </c>
      <c r="I16" s="319"/>
      <c r="J16" s="33"/>
    </row>
    <row r="17" spans="1:15" ht="18.75" customHeight="1" x14ac:dyDescent="0.25">
      <c r="A17" s="33">
        <v>9</v>
      </c>
      <c r="B17" s="134" t="s">
        <v>823</v>
      </c>
      <c r="C17" s="133">
        <v>0</v>
      </c>
      <c r="D17" s="332"/>
      <c r="E17" s="33"/>
      <c r="F17" s="33"/>
      <c r="G17" s="133">
        <v>0</v>
      </c>
      <c r="H17" s="332"/>
      <c r="I17" s="319"/>
      <c r="J17" s="33"/>
    </row>
    <row r="18" spans="1:15" ht="18.75" customHeight="1" x14ac:dyDescent="0.25">
      <c r="A18" s="33">
        <v>10</v>
      </c>
      <c r="B18" s="134" t="s">
        <v>824</v>
      </c>
      <c r="C18" s="133">
        <v>0</v>
      </c>
      <c r="D18" s="332"/>
      <c r="E18" s="33"/>
      <c r="F18" s="33"/>
      <c r="G18" s="133">
        <v>4</v>
      </c>
      <c r="H18" s="332">
        <v>3</v>
      </c>
      <c r="I18" s="319"/>
      <c r="J18" s="33"/>
    </row>
    <row r="19" spans="1:15" s="135" customFormat="1" ht="18.75" customHeight="1" x14ac:dyDescent="0.25">
      <c r="A19" s="133">
        <v>11</v>
      </c>
      <c r="B19" s="134" t="s">
        <v>825</v>
      </c>
      <c r="C19" s="133">
        <v>0</v>
      </c>
      <c r="D19" s="202"/>
      <c r="E19" s="133"/>
      <c r="F19" s="133"/>
      <c r="G19" s="133">
        <v>0</v>
      </c>
      <c r="H19" s="202"/>
      <c r="I19" s="133"/>
      <c r="J19" s="133"/>
    </row>
    <row r="20" spans="1:15" ht="18.75" customHeight="1" x14ac:dyDescent="0.25">
      <c r="A20" s="385" t="s">
        <v>65</v>
      </c>
      <c r="B20" s="386"/>
      <c r="C20" s="97">
        <f>SUM(C9:C19)</f>
        <v>44</v>
      </c>
      <c r="D20" s="333">
        <f t="shared" ref="D20:J20" si="0">SUM(D9:D19)</f>
        <v>36</v>
      </c>
      <c r="E20" s="97">
        <f t="shared" si="0"/>
        <v>3</v>
      </c>
      <c r="F20" s="97">
        <f t="shared" si="0"/>
        <v>0</v>
      </c>
      <c r="G20" s="97">
        <f t="shared" si="0"/>
        <v>44</v>
      </c>
      <c r="H20" s="333">
        <f t="shared" si="0"/>
        <v>30</v>
      </c>
      <c r="I20" s="97">
        <f t="shared" si="0"/>
        <v>2</v>
      </c>
      <c r="J20" s="97">
        <f t="shared" si="0"/>
        <v>1</v>
      </c>
    </row>
    <row r="21" spans="1:15" s="32" customFormat="1" x14ac:dyDescent="0.25">
      <c r="E21" s="380" t="s">
        <v>1181</v>
      </c>
      <c r="F21" s="380"/>
      <c r="G21" s="380"/>
      <c r="H21" s="380"/>
      <c r="I21" s="380"/>
      <c r="J21" s="380"/>
      <c r="K21" s="317"/>
      <c r="L21" s="317"/>
      <c r="M21" s="317"/>
      <c r="N21" s="317"/>
      <c r="O21" s="317"/>
    </row>
    <row r="22" spans="1:15" s="147" customFormat="1" ht="49.5" customHeight="1" x14ac:dyDescent="0.25">
      <c r="A22" s="373" t="s">
        <v>900</v>
      </c>
      <c r="B22" s="379"/>
      <c r="C22" s="379"/>
      <c r="D22" s="379"/>
      <c r="E22" s="373" t="s">
        <v>901</v>
      </c>
      <c r="F22" s="379"/>
      <c r="G22" s="379"/>
      <c r="H22" s="379"/>
      <c r="I22" s="379"/>
      <c r="J22" s="379"/>
    </row>
  </sheetData>
  <mergeCells count="15">
    <mergeCell ref="H6:I6"/>
    <mergeCell ref="E21:J21"/>
    <mergeCell ref="A22:D22"/>
    <mergeCell ref="E22:J22"/>
    <mergeCell ref="A1:D1"/>
    <mergeCell ref="E1:J1"/>
    <mergeCell ref="A3:J3"/>
    <mergeCell ref="A5:A7"/>
    <mergeCell ref="B5:B7"/>
    <mergeCell ref="C5:F5"/>
    <mergeCell ref="G5:J5"/>
    <mergeCell ref="C6:C7"/>
    <mergeCell ref="D6:E6"/>
    <mergeCell ref="G6:G7"/>
    <mergeCell ref="A20:B20"/>
  </mergeCells>
  <pageMargins left="0.70866141732283472" right="0.19685039370078741" top="0.11811023622047245" bottom="0.23622047244094491"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topLeftCell="A2" zoomScaleNormal="100" workbookViewId="0">
      <pane ySplit="6" topLeftCell="A8" activePane="bottomLeft" state="frozen"/>
      <selection activeCell="A2" sqref="A2"/>
      <selection pane="bottomLeft" activeCell="F149" sqref="F149"/>
    </sheetView>
  </sheetViews>
  <sheetFormatPr defaultColWidth="9.140625" defaultRowHeight="15.75" x14ac:dyDescent="0.25"/>
  <cols>
    <col min="1" max="1" width="4.140625" style="77" customWidth="1"/>
    <col min="2" max="2" width="4.85546875" style="78" customWidth="1"/>
    <col min="3" max="3" width="21.5703125" style="92" customWidth="1"/>
    <col min="4" max="4" width="21" style="92" customWidth="1"/>
    <col min="5" max="5" width="9.85546875" style="92" customWidth="1"/>
    <col min="6" max="6" width="11" style="92" customWidth="1"/>
    <col min="7" max="7" width="8.140625" style="92" customWidth="1"/>
    <col min="8" max="8" width="16.42578125" style="92" customWidth="1"/>
    <col min="9" max="9" width="9" style="92" customWidth="1"/>
    <col min="10" max="10" width="12.140625" style="92" customWidth="1"/>
    <col min="11" max="11" width="11.85546875" style="92" customWidth="1"/>
    <col min="12" max="12" width="10.140625" style="92" customWidth="1"/>
    <col min="13" max="13" width="5.42578125" style="92" customWidth="1"/>
    <col min="14" max="14" width="5.85546875" style="91" customWidth="1"/>
    <col min="15" max="17" width="9.140625" style="91"/>
    <col min="18" max="18" width="7" style="91" customWidth="1"/>
    <col min="19" max="16384" width="9.140625" style="91"/>
  </cols>
  <sheetData>
    <row r="1" spans="1:26" ht="15.75" customHeight="1" x14ac:dyDescent="0.25">
      <c r="A1" s="422" t="s">
        <v>97</v>
      </c>
      <c r="B1" s="422"/>
      <c r="C1" s="422"/>
      <c r="D1" s="422"/>
      <c r="E1" s="68"/>
      <c r="F1" s="418" t="s">
        <v>86</v>
      </c>
      <c r="G1" s="418"/>
      <c r="H1" s="418"/>
      <c r="I1" s="418"/>
      <c r="J1" s="418"/>
      <c r="K1" s="418"/>
      <c r="L1" s="418"/>
      <c r="M1" s="418"/>
      <c r="N1" s="418"/>
      <c r="O1" s="418"/>
      <c r="P1" s="418"/>
      <c r="Q1" s="418"/>
      <c r="R1" s="418"/>
    </row>
    <row r="2" spans="1:26" ht="15.75" customHeight="1" x14ac:dyDescent="0.25">
      <c r="A2" s="418" t="s">
        <v>185</v>
      </c>
      <c r="B2" s="418"/>
      <c r="C2" s="418"/>
      <c r="D2" s="418"/>
      <c r="E2" s="68"/>
      <c r="F2" s="417" t="s">
        <v>87</v>
      </c>
      <c r="G2" s="417"/>
      <c r="H2" s="417"/>
      <c r="I2" s="417"/>
      <c r="J2" s="417"/>
      <c r="K2" s="417"/>
      <c r="L2" s="417"/>
      <c r="M2" s="417"/>
      <c r="N2" s="417"/>
      <c r="O2" s="417"/>
      <c r="P2" s="417"/>
      <c r="Q2" s="417"/>
      <c r="R2" s="417"/>
    </row>
    <row r="3" spans="1:26" ht="15.75" customHeight="1" x14ac:dyDescent="0.25">
      <c r="A3" s="69"/>
      <c r="B3" s="69"/>
      <c r="C3" s="57"/>
      <c r="D3" s="70"/>
      <c r="E3" s="70"/>
      <c r="F3" s="69"/>
      <c r="G3" s="69"/>
      <c r="H3" s="69"/>
      <c r="I3" s="69"/>
      <c r="J3" s="69"/>
      <c r="K3" s="69"/>
      <c r="L3" s="69"/>
      <c r="M3" s="69"/>
    </row>
    <row r="4" spans="1:26" ht="57" customHeight="1" x14ac:dyDescent="0.25">
      <c r="A4" s="418" t="s">
        <v>114</v>
      </c>
      <c r="B4" s="418"/>
      <c r="C4" s="418"/>
      <c r="D4" s="418"/>
      <c r="E4" s="418"/>
      <c r="F4" s="418"/>
      <c r="G4" s="418"/>
      <c r="H4" s="418"/>
      <c r="I4" s="418"/>
      <c r="J4" s="418"/>
      <c r="K4" s="418"/>
      <c r="L4" s="418"/>
      <c r="M4" s="418"/>
      <c r="N4" s="418"/>
      <c r="O4" s="418"/>
      <c r="P4" s="418"/>
      <c r="Q4" s="418"/>
      <c r="R4" s="418"/>
    </row>
    <row r="5" spans="1:26" ht="15" customHeight="1" x14ac:dyDescent="0.25">
      <c r="A5" s="84"/>
      <c r="B5" s="84"/>
      <c r="C5" s="96"/>
      <c r="D5" s="84"/>
      <c r="E5" s="84"/>
      <c r="F5" s="84"/>
      <c r="G5" s="84"/>
      <c r="H5" s="84"/>
      <c r="I5" s="418" t="s">
        <v>1105</v>
      </c>
      <c r="J5" s="418"/>
      <c r="K5" s="418"/>
      <c r="L5" s="418"/>
      <c r="M5" s="418"/>
    </row>
    <row r="6" spans="1:26" ht="31.5" customHeight="1" x14ac:dyDescent="0.25">
      <c r="A6" s="419" t="s">
        <v>154</v>
      </c>
      <c r="B6" s="419" t="s">
        <v>155</v>
      </c>
      <c r="C6" s="420" t="s">
        <v>156</v>
      </c>
      <c r="D6" s="425" t="s">
        <v>157</v>
      </c>
      <c r="E6" s="419" t="s">
        <v>90</v>
      </c>
      <c r="F6" s="419" t="s">
        <v>70</v>
      </c>
      <c r="G6" s="419" t="s">
        <v>91</v>
      </c>
      <c r="H6" s="425" t="s">
        <v>158</v>
      </c>
      <c r="I6" s="425" t="s">
        <v>159</v>
      </c>
      <c r="J6" s="425" t="s">
        <v>160</v>
      </c>
      <c r="K6" s="425" t="s">
        <v>161</v>
      </c>
      <c r="L6" s="425" t="s">
        <v>162</v>
      </c>
      <c r="M6" s="419" t="s">
        <v>69</v>
      </c>
      <c r="N6" s="425" t="s">
        <v>163</v>
      </c>
      <c r="O6" s="425" t="s">
        <v>113</v>
      </c>
      <c r="P6" s="419" t="s">
        <v>164</v>
      </c>
      <c r="Q6" s="427" t="s">
        <v>116</v>
      </c>
      <c r="R6" s="419" t="s">
        <v>112</v>
      </c>
    </row>
    <row r="7" spans="1:26" ht="126.75" customHeight="1" x14ac:dyDescent="0.25">
      <c r="A7" s="419"/>
      <c r="B7" s="419"/>
      <c r="C7" s="420"/>
      <c r="D7" s="426"/>
      <c r="E7" s="419"/>
      <c r="F7" s="419"/>
      <c r="G7" s="419"/>
      <c r="H7" s="426"/>
      <c r="I7" s="426"/>
      <c r="J7" s="426"/>
      <c r="K7" s="426"/>
      <c r="L7" s="426"/>
      <c r="M7" s="419"/>
      <c r="N7" s="426"/>
      <c r="O7" s="426"/>
      <c r="P7" s="426"/>
      <c r="Q7" s="428"/>
      <c r="R7" s="419"/>
      <c r="T7" s="68" t="s">
        <v>705</v>
      </c>
      <c r="U7" s="68" t="s">
        <v>1104</v>
      </c>
    </row>
    <row r="8" spans="1:26" ht="21.75" customHeight="1" x14ac:dyDescent="0.25">
      <c r="A8" s="71">
        <v>1</v>
      </c>
      <c r="B8" s="71">
        <v>2</v>
      </c>
      <c r="C8" s="58">
        <v>3</v>
      </c>
      <c r="D8" s="71">
        <v>4</v>
      </c>
      <c r="E8" s="71">
        <v>5</v>
      </c>
      <c r="F8" s="71">
        <v>6</v>
      </c>
      <c r="G8" s="71">
        <v>7</v>
      </c>
      <c r="H8" s="71">
        <v>8</v>
      </c>
      <c r="I8" s="71">
        <v>9</v>
      </c>
      <c r="J8" s="71">
        <v>10</v>
      </c>
      <c r="K8" s="71">
        <v>11</v>
      </c>
      <c r="L8" s="71">
        <v>12</v>
      </c>
      <c r="M8" s="71">
        <v>13</v>
      </c>
      <c r="N8" s="71">
        <v>14</v>
      </c>
      <c r="O8" s="71">
        <v>15</v>
      </c>
      <c r="P8" s="71">
        <v>16</v>
      </c>
      <c r="Q8" s="71">
        <v>17</v>
      </c>
      <c r="R8" s="71">
        <v>18</v>
      </c>
      <c r="T8" s="68"/>
    </row>
    <row r="9" spans="1:26" s="171" customFormat="1" ht="23.25" customHeight="1" x14ac:dyDescent="0.2">
      <c r="A9" s="165" t="s">
        <v>94</v>
      </c>
      <c r="B9" s="166">
        <v>1</v>
      </c>
      <c r="C9" s="192" t="s">
        <v>190</v>
      </c>
      <c r="D9" s="210" t="s">
        <v>190</v>
      </c>
      <c r="E9" s="198">
        <v>1</v>
      </c>
      <c r="F9" s="208">
        <v>26085</v>
      </c>
      <c r="G9" s="198">
        <v>1</v>
      </c>
      <c r="H9" s="187" t="s">
        <v>417</v>
      </c>
      <c r="I9" s="165" t="s">
        <v>480</v>
      </c>
      <c r="J9" s="165" t="s">
        <v>480</v>
      </c>
      <c r="K9" s="185" t="s">
        <v>478</v>
      </c>
      <c r="L9" s="236" t="s">
        <v>467</v>
      </c>
      <c r="M9" s="165" t="s">
        <v>94</v>
      </c>
      <c r="N9" s="165" t="s">
        <v>94</v>
      </c>
      <c r="O9" s="165" t="s">
        <v>479</v>
      </c>
      <c r="P9" s="165" t="s">
        <v>479</v>
      </c>
      <c r="Q9" s="165"/>
      <c r="R9" s="165"/>
      <c r="T9" s="171" t="s">
        <v>703</v>
      </c>
      <c r="U9" s="189" t="s">
        <v>1072</v>
      </c>
      <c r="X9" s="198" t="s">
        <v>187</v>
      </c>
      <c r="Y9" s="198" t="s">
        <v>414</v>
      </c>
      <c r="Z9" s="165" t="s">
        <v>53</v>
      </c>
    </row>
    <row r="10" spans="1:26" s="180" customFormat="1" ht="23.25" customHeight="1" x14ac:dyDescent="0.25">
      <c r="A10" s="65"/>
      <c r="B10" s="172">
        <v>2</v>
      </c>
      <c r="C10" s="173" t="s">
        <v>190</v>
      </c>
      <c r="D10" s="174" t="s">
        <v>188</v>
      </c>
      <c r="E10" s="175">
        <v>5</v>
      </c>
      <c r="F10" s="176" t="s">
        <v>700</v>
      </c>
      <c r="G10" s="175">
        <v>2</v>
      </c>
      <c r="H10" s="177" t="s">
        <v>416</v>
      </c>
      <c r="I10" s="66" t="s">
        <v>480</v>
      </c>
      <c r="J10" s="66" t="s">
        <v>480</v>
      </c>
      <c r="K10" s="178" t="s">
        <v>478</v>
      </c>
      <c r="L10" s="179" t="s">
        <v>467</v>
      </c>
      <c r="M10" s="66" t="s">
        <v>94</v>
      </c>
      <c r="N10" s="66" t="s">
        <v>94</v>
      </c>
      <c r="O10" s="65"/>
      <c r="P10" s="66" t="s">
        <v>479</v>
      </c>
      <c r="Q10" s="66"/>
      <c r="R10" s="66"/>
      <c r="T10" s="180" t="s">
        <v>702</v>
      </c>
      <c r="U10" s="181"/>
      <c r="X10" s="175" t="s">
        <v>1108</v>
      </c>
      <c r="Y10" s="175" t="s">
        <v>413</v>
      </c>
      <c r="Z10" s="66" t="s">
        <v>53</v>
      </c>
    </row>
    <row r="11" spans="1:26" s="180" customFormat="1" ht="23.25" customHeight="1" x14ac:dyDescent="0.25">
      <c r="A11" s="65"/>
      <c r="B11" s="172">
        <v>3</v>
      </c>
      <c r="C11" s="173" t="s">
        <v>190</v>
      </c>
      <c r="D11" s="174" t="s">
        <v>191</v>
      </c>
      <c r="E11" s="175">
        <v>3</v>
      </c>
      <c r="F11" s="176">
        <v>40326</v>
      </c>
      <c r="G11" s="175">
        <v>2</v>
      </c>
      <c r="H11" s="177" t="s">
        <v>930</v>
      </c>
      <c r="I11" s="66" t="s">
        <v>480</v>
      </c>
      <c r="J11" s="66" t="s">
        <v>480</v>
      </c>
      <c r="K11" s="178" t="s">
        <v>478</v>
      </c>
      <c r="L11" s="179" t="s">
        <v>467</v>
      </c>
      <c r="M11" s="66" t="s">
        <v>94</v>
      </c>
      <c r="N11" s="66" t="s">
        <v>94</v>
      </c>
      <c r="O11" s="65"/>
      <c r="P11" s="66"/>
      <c r="Q11" s="66"/>
      <c r="R11" s="66"/>
      <c r="U11" s="181"/>
      <c r="X11" s="175" t="s">
        <v>189</v>
      </c>
      <c r="Y11" s="175" t="s">
        <v>413</v>
      </c>
      <c r="Z11" s="66" t="s">
        <v>53</v>
      </c>
    </row>
    <row r="12" spans="1:26" s="171" customFormat="1" ht="23.25" customHeight="1" x14ac:dyDescent="0.2">
      <c r="A12" s="165" t="s">
        <v>95</v>
      </c>
      <c r="B12" s="166">
        <v>4</v>
      </c>
      <c r="C12" s="210" t="s">
        <v>198</v>
      </c>
      <c r="D12" s="210" t="s">
        <v>198</v>
      </c>
      <c r="E12" s="185">
        <v>1</v>
      </c>
      <c r="F12" s="208">
        <v>19269</v>
      </c>
      <c r="G12" s="198">
        <v>2</v>
      </c>
      <c r="H12" s="187" t="s">
        <v>931</v>
      </c>
      <c r="I12" s="165" t="s">
        <v>480</v>
      </c>
      <c r="J12" s="165" t="s">
        <v>480</v>
      </c>
      <c r="K12" s="188" t="s">
        <v>478</v>
      </c>
      <c r="L12" s="188" t="s">
        <v>468</v>
      </c>
      <c r="M12" s="165" t="s">
        <v>94</v>
      </c>
      <c r="N12" s="165" t="s">
        <v>94</v>
      </c>
      <c r="O12" s="165"/>
      <c r="P12" s="211"/>
      <c r="Q12" s="211"/>
      <c r="R12" s="165"/>
      <c r="U12" s="189" t="s">
        <v>1073</v>
      </c>
      <c r="X12" s="185" t="s">
        <v>187</v>
      </c>
      <c r="Y12" s="185" t="s">
        <v>413</v>
      </c>
      <c r="Z12" s="165" t="s">
        <v>53</v>
      </c>
    </row>
    <row r="13" spans="1:26" s="180" customFormat="1" ht="23.25" customHeight="1" x14ac:dyDescent="0.25">
      <c r="A13" s="65"/>
      <c r="B13" s="172">
        <v>5</v>
      </c>
      <c r="C13" s="174" t="s">
        <v>198</v>
      </c>
      <c r="D13" s="174" t="s">
        <v>791</v>
      </c>
      <c r="E13" s="175">
        <v>3</v>
      </c>
      <c r="F13" s="176">
        <v>30183</v>
      </c>
      <c r="G13" s="175">
        <v>1</v>
      </c>
      <c r="H13" s="212" t="s">
        <v>932</v>
      </c>
      <c r="I13" s="66" t="s">
        <v>480</v>
      </c>
      <c r="J13" s="66" t="s">
        <v>480</v>
      </c>
      <c r="K13" s="195" t="s">
        <v>478</v>
      </c>
      <c r="L13" s="195" t="s">
        <v>468</v>
      </c>
      <c r="M13" s="66" t="s">
        <v>94</v>
      </c>
      <c r="N13" s="66" t="s">
        <v>94</v>
      </c>
      <c r="O13" s="66"/>
      <c r="P13" s="183"/>
      <c r="Q13" s="183"/>
      <c r="R13" s="66"/>
      <c r="U13" s="181"/>
      <c r="X13" s="178" t="s">
        <v>189</v>
      </c>
      <c r="Y13" s="178" t="s">
        <v>414</v>
      </c>
      <c r="Z13" s="66" t="s">
        <v>53</v>
      </c>
    </row>
    <row r="14" spans="1:26" s="180" customFormat="1" ht="23.25" customHeight="1" x14ac:dyDescent="0.25">
      <c r="A14" s="65"/>
      <c r="B14" s="172">
        <v>6</v>
      </c>
      <c r="C14" s="174" t="s">
        <v>198</v>
      </c>
      <c r="D14" s="174" t="s">
        <v>200</v>
      </c>
      <c r="E14" s="175">
        <v>3</v>
      </c>
      <c r="F14" s="176">
        <v>33571</v>
      </c>
      <c r="G14" s="175">
        <v>2</v>
      </c>
      <c r="H14" s="212" t="s">
        <v>933</v>
      </c>
      <c r="I14" s="66" t="s">
        <v>480</v>
      </c>
      <c r="J14" s="66" t="s">
        <v>480</v>
      </c>
      <c r="K14" s="195" t="s">
        <v>478</v>
      </c>
      <c r="L14" s="195" t="s">
        <v>468</v>
      </c>
      <c r="M14" s="66" t="s">
        <v>94</v>
      </c>
      <c r="N14" s="66" t="s">
        <v>94</v>
      </c>
      <c r="O14" s="66"/>
      <c r="P14" s="183"/>
      <c r="Q14" s="183"/>
      <c r="R14" s="66"/>
      <c r="U14" s="181"/>
      <c r="X14" s="178" t="s">
        <v>201</v>
      </c>
      <c r="Y14" s="178" t="s">
        <v>413</v>
      </c>
      <c r="Z14" s="66" t="s">
        <v>53</v>
      </c>
    </row>
    <row r="15" spans="1:26" s="180" customFormat="1" ht="29.25" customHeight="1" x14ac:dyDescent="0.25">
      <c r="A15" s="65"/>
      <c r="B15" s="172">
        <v>7</v>
      </c>
      <c r="C15" s="174" t="s">
        <v>198</v>
      </c>
      <c r="D15" s="174" t="s">
        <v>792</v>
      </c>
      <c r="E15" s="175">
        <v>5</v>
      </c>
      <c r="F15" s="176">
        <v>42484</v>
      </c>
      <c r="G15" s="175">
        <v>2</v>
      </c>
      <c r="H15" s="212" t="s">
        <v>934</v>
      </c>
      <c r="I15" s="66" t="s">
        <v>480</v>
      </c>
      <c r="J15" s="66" t="s">
        <v>480</v>
      </c>
      <c r="K15" s="195" t="s">
        <v>478</v>
      </c>
      <c r="L15" s="195" t="s">
        <v>468</v>
      </c>
      <c r="M15" s="66" t="s">
        <v>94</v>
      </c>
      <c r="N15" s="66" t="s">
        <v>94</v>
      </c>
      <c r="O15" s="66"/>
      <c r="P15" s="183"/>
      <c r="Q15" s="183"/>
      <c r="R15" s="66"/>
      <c r="U15" s="181"/>
      <c r="X15" s="178" t="s">
        <v>192</v>
      </c>
      <c r="Y15" s="178" t="s">
        <v>413</v>
      </c>
      <c r="Z15" s="66" t="s">
        <v>53</v>
      </c>
    </row>
    <row r="16" spans="1:26" s="180" customFormat="1" ht="29.25" customHeight="1" x14ac:dyDescent="0.25">
      <c r="A16" s="65"/>
      <c r="B16" s="172">
        <v>8</v>
      </c>
      <c r="C16" s="174" t="s">
        <v>198</v>
      </c>
      <c r="D16" s="174" t="s">
        <v>202</v>
      </c>
      <c r="E16" s="175">
        <v>5</v>
      </c>
      <c r="F16" s="176">
        <v>42484</v>
      </c>
      <c r="G16" s="175">
        <v>2</v>
      </c>
      <c r="H16" s="212" t="s">
        <v>935</v>
      </c>
      <c r="I16" s="66" t="s">
        <v>480</v>
      </c>
      <c r="J16" s="66" t="s">
        <v>480</v>
      </c>
      <c r="K16" s="195" t="s">
        <v>478</v>
      </c>
      <c r="L16" s="195" t="s">
        <v>468</v>
      </c>
      <c r="M16" s="66" t="s">
        <v>94</v>
      </c>
      <c r="N16" s="66" t="s">
        <v>94</v>
      </c>
      <c r="O16" s="66"/>
      <c r="P16" s="183"/>
      <c r="Q16" s="183"/>
      <c r="R16" s="66"/>
      <c r="U16" s="181"/>
      <c r="X16" s="178" t="s">
        <v>192</v>
      </c>
      <c r="Y16" s="178" t="s">
        <v>413</v>
      </c>
      <c r="Z16" s="66" t="s">
        <v>53</v>
      </c>
    </row>
    <row r="17" spans="1:26" s="180" customFormat="1" ht="29.25" customHeight="1" x14ac:dyDescent="0.25">
      <c r="A17" s="65"/>
      <c r="B17" s="172">
        <v>9</v>
      </c>
      <c r="C17" s="174" t="s">
        <v>198</v>
      </c>
      <c r="D17" s="174" t="s">
        <v>203</v>
      </c>
      <c r="E17" s="175">
        <v>5</v>
      </c>
      <c r="F17" s="176">
        <v>43450</v>
      </c>
      <c r="G17" s="175">
        <v>1</v>
      </c>
      <c r="H17" s="212" t="s">
        <v>936</v>
      </c>
      <c r="I17" s="66" t="s">
        <v>480</v>
      </c>
      <c r="J17" s="66" t="s">
        <v>480</v>
      </c>
      <c r="K17" s="195" t="s">
        <v>478</v>
      </c>
      <c r="L17" s="195" t="s">
        <v>468</v>
      </c>
      <c r="M17" s="66" t="s">
        <v>94</v>
      </c>
      <c r="N17" s="66" t="s">
        <v>94</v>
      </c>
      <c r="O17" s="66"/>
      <c r="P17" s="183"/>
      <c r="Q17" s="183"/>
      <c r="R17" s="66"/>
      <c r="U17" s="181"/>
      <c r="X17" s="178" t="s">
        <v>192</v>
      </c>
      <c r="Y17" s="178" t="s">
        <v>414</v>
      </c>
      <c r="Z17" s="66" t="s">
        <v>53</v>
      </c>
    </row>
    <row r="18" spans="1:26" s="180" customFormat="1" ht="23.25" customHeight="1" x14ac:dyDescent="0.25">
      <c r="A18" s="65"/>
      <c r="B18" s="172">
        <v>10</v>
      </c>
      <c r="C18" s="174" t="s">
        <v>198</v>
      </c>
      <c r="D18" s="174" t="s">
        <v>1130</v>
      </c>
      <c r="E18" s="175">
        <v>5</v>
      </c>
      <c r="F18" s="176">
        <v>45163</v>
      </c>
      <c r="G18" s="175">
        <v>2</v>
      </c>
      <c r="H18" s="212" t="s">
        <v>1131</v>
      </c>
      <c r="I18" s="66" t="s">
        <v>480</v>
      </c>
      <c r="J18" s="66" t="s">
        <v>480</v>
      </c>
      <c r="K18" s="195" t="s">
        <v>478</v>
      </c>
      <c r="L18" s="195" t="s">
        <v>468</v>
      </c>
      <c r="M18" s="66" t="s">
        <v>94</v>
      </c>
      <c r="N18" s="66" t="s">
        <v>94</v>
      </c>
      <c r="O18" s="66"/>
      <c r="P18" s="183"/>
      <c r="Q18" s="183"/>
      <c r="R18" s="66"/>
      <c r="U18" s="181"/>
      <c r="X18" s="178" t="s">
        <v>192</v>
      </c>
      <c r="Y18" s="178" t="s">
        <v>413</v>
      </c>
      <c r="Z18" s="66" t="s">
        <v>53</v>
      </c>
    </row>
    <row r="19" spans="1:26" s="171" customFormat="1" ht="24.75" customHeight="1" x14ac:dyDescent="0.2">
      <c r="A19" s="165" t="s">
        <v>115</v>
      </c>
      <c r="B19" s="166">
        <v>11</v>
      </c>
      <c r="C19" s="210" t="s">
        <v>801</v>
      </c>
      <c r="D19" s="192" t="s">
        <v>801</v>
      </c>
      <c r="E19" s="185">
        <v>1</v>
      </c>
      <c r="F19" s="208">
        <v>20743</v>
      </c>
      <c r="G19" s="198">
        <v>2</v>
      </c>
      <c r="H19" s="218" t="s">
        <v>809</v>
      </c>
      <c r="I19" s="165" t="s">
        <v>480</v>
      </c>
      <c r="J19" s="165" t="s">
        <v>480</v>
      </c>
      <c r="K19" s="188" t="s">
        <v>478</v>
      </c>
      <c r="L19" s="188" t="s">
        <v>468</v>
      </c>
      <c r="M19" s="165" t="s">
        <v>94</v>
      </c>
      <c r="N19" s="165" t="s">
        <v>94</v>
      </c>
      <c r="O19" s="165"/>
      <c r="P19" s="211"/>
      <c r="Q19" s="211"/>
      <c r="R19" s="165"/>
      <c r="S19" s="171" t="s">
        <v>1078</v>
      </c>
      <c r="U19" s="189"/>
      <c r="X19" s="185" t="s">
        <v>196</v>
      </c>
      <c r="Y19" s="185" t="s">
        <v>413</v>
      </c>
      <c r="Z19" s="165" t="s">
        <v>53</v>
      </c>
    </row>
    <row r="20" spans="1:26" s="216" customFormat="1" ht="24.75" customHeight="1" x14ac:dyDescent="0.25">
      <c r="A20" s="213"/>
      <c r="B20" s="172">
        <v>12</v>
      </c>
      <c r="C20" s="217" t="s">
        <v>801</v>
      </c>
      <c r="D20" s="219" t="s">
        <v>799</v>
      </c>
      <c r="E20" s="214">
        <v>2</v>
      </c>
      <c r="F20" s="215" t="s">
        <v>805</v>
      </c>
      <c r="G20" s="133">
        <v>1</v>
      </c>
      <c r="H20" s="220" t="s">
        <v>800</v>
      </c>
      <c r="I20" s="213" t="s">
        <v>480</v>
      </c>
      <c r="J20" s="213" t="s">
        <v>480</v>
      </c>
      <c r="K20" s="221" t="s">
        <v>478</v>
      </c>
      <c r="L20" s="221" t="s">
        <v>468</v>
      </c>
      <c r="M20" s="213" t="s">
        <v>94</v>
      </c>
      <c r="N20" s="213" t="s">
        <v>94</v>
      </c>
      <c r="O20" s="222"/>
      <c r="P20" s="223"/>
      <c r="Q20" s="223"/>
      <c r="R20" s="224"/>
      <c r="S20" s="225"/>
      <c r="T20" s="225"/>
      <c r="U20" s="226" t="s">
        <v>1077</v>
      </c>
      <c r="V20" s="225"/>
      <c r="W20" s="225"/>
      <c r="X20" s="227" t="s">
        <v>187</v>
      </c>
      <c r="Y20" s="227" t="s">
        <v>414</v>
      </c>
      <c r="Z20" s="213" t="s">
        <v>53</v>
      </c>
    </row>
    <row r="21" spans="1:26" s="180" customFormat="1" ht="24.75" customHeight="1" x14ac:dyDescent="0.25">
      <c r="A21" s="65"/>
      <c r="B21" s="172">
        <v>13</v>
      </c>
      <c r="C21" s="174" t="s">
        <v>801</v>
      </c>
      <c r="D21" s="174" t="s">
        <v>802</v>
      </c>
      <c r="E21" s="175">
        <v>3</v>
      </c>
      <c r="F21" s="176" t="s">
        <v>806</v>
      </c>
      <c r="G21" s="175">
        <v>2</v>
      </c>
      <c r="H21" s="220" t="s">
        <v>810</v>
      </c>
      <c r="I21" s="66" t="s">
        <v>480</v>
      </c>
      <c r="J21" s="66" t="s">
        <v>480</v>
      </c>
      <c r="K21" s="195" t="s">
        <v>478</v>
      </c>
      <c r="L21" s="195" t="s">
        <v>468</v>
      </c>
      <c r="M21" s="66" t="s">
        <v>94</v>
      </c>
      <c r="N21" s="66" t="s">
        <v>94</v>
      </c>
      <c r="O21" s="66"/>
      <c r="P21" s="183"/>
      <c r="Q21" s="183"/>
      <c r="R21" s="66"/>
      <c r="U21" s="181"/>
      <c r="X21" s="178" t="s">
        <v>189</v>
      </c>
      <c r="Y21" s="178" t="s">
        <v>413</v>
      </c>
      <c r="Z21" s="66" t="s">
        <v>53</v>
      </c>
    </row>
    <row r="22" spans="1:26" s="180" customFormat="1" ht="24.75" customHeight="1" x14ac:dyDescent="0.25">
      <c r="A22" s="65"/>
      <c r="B22" s="172">
        <v>14</v>
      </c>
      <c r="C22" s="174" t="s">
        <v>801</v>
      </c>
      <c r="D22" s="174" t="s">
        <v>803</v>
      </c>
      <c r="E22" s="175">
        <v>5</v>
      </c>
      <c r="F22" s="176" t="s">
        <v>807</v>
      </c>
      <c r="G22" s="175">
        <v>2</v>
      </c>
      <c r="H22" s="177" t="s">
        <v>1043</v>
      </c>
      <c r="I22" s="66" t="s">
        <v>480</v>
      </c>
      <c r="J22" s="66" t="s">
        <v>480</v>
      </c>
      <c r="K22" s="195" t="s">
        <v>478</v>
      </c>
      <c r="L22" s="195" t="s">
        <v>468</v>
      </c>
      <c r="M22" s="66" t="s">
        <v>94</v>
      </c>
      <c r="N22" s="66" t="s">
        <v>94</v>
      </c>
      <c r="O22" s="66"/>
      <c r="P22" s="183"/>
      <c r="Q22" s="183"/>
      <c r="R22" s="66"/>
      <c r="U22" s="181"/>
      <c r="X22" s="178" t="s">
        <v>192</v>
      </c>
      <c r="Y22" s="178" t="s">
        <v>413</v>
      </c>
      <c r="Z22" s="66" t="s">
        <v>53</v>
      </c>
    </row>
    <row r="23" spans="1:26" s="180" customFormat="1" ht="24.75" customHeight="1" x14ac:dyDescent="0.25">
      <c r="A23" s="65"/>
      <c r="B23" s="172">
        <v>15</v>
      </c>
      <c r="C23" s="174" t="s">
        <v>801</v>
      </c>
      <c r="D23" s="174" t="s">
        <v>804</v>
      </c>
      <c r="E23" s="175">
        <v>5</v>
      </c>
      <c r="F23" s="176" t="s">
        <v>808</v>
      </c>
      <c r="G23" s="175">
        <v>2</v>
      </c>
      <c r="H23" s="177" t="s">
        <v>1041</v>
      </c>
      <c r="I23" s="66" t="s">
        <v>480</v>
      </c>
      <c r="J23" s="66" t="s">
        <v>480</v>
      </c>
      <c r="K23" s="195" t="s">
        <v>478</v>
      </c>
      <c r="L23" s="195" t="s">
        <v>468</v>
      </c>
      <c r="M23" s="66" t="s">
        <v>94</v>
      </c>
      <c r="N23" s="66" t="s">
        <v>94</v>
      </c>
      <c r="O23" s="66"/>
      <c r="P23" s="183"/>
      <c r="Q23" s="183"/>
      <c r="R23" s="66"/>
      <c r="U23" s="181"/>
      <c r="X23" s="178" t="s">
        <v>192</v>
      </c>
      <c r="Y23" s="178" t="s">
        <v>413</v>
      </c>
      <c r="Z23" s="66" t="s">
        <v>53</v>
      </c>
    </row>
    <row r="24" spans="1:26" s="232" customFormat="1" ht="26.25" customHeight="1" x14ac:dyDescent="0.25">
      <c r="A24" s="228" t="s">
        <v>722</v>
      </c>
      <c r="B24" s="166">
        <v>16</v>
      </c>
      <c r="C24" s="192" t="s">
        <v>793</v>
      </c>
      <c r="D24" s="192" t="s">
        <v>793</v>
      </c>
      <c r="E24" s="185">
        <v>1</v>
      </c>
      <c r="F24" s="208">
        <v>21294</v>
      </c>
      <c r="G24" s="198">
        <v>1</v>
      </c>
      <c r="H24" s="229" t="s">
        <v>795</v>
      </c>
      <c r="I24" s="165" t="s">
        <v>480</v>
      </c>
      <c r="J24" s="165" t="s">
        <v>480</v>
      </c>
      <c r="K24" s="188" t="s">
        <v>478</v>
      </c>
      <c r="L24" s="188" t="s">
        <v>468</v>
      </c>
      <c r="M24" s="165" t="s">
        <v>94</v>
      </c>
      <c r="N24" s="165" t="s">
        <v>94</v>
      </c>
      <c r="O24" s="228"/>
      <c r="P24" s="230"/>
      <c r="Q24" s="230"/>
      <c r="R24" s="282"/>
      <c r="S24" s="231" t="s">
        <v>1074</v>
      </c>
      <c r="U24" s="233" t="s">
        <v>1075</v>
      </c>
      <c r="X24" s="234" t="s">
        <v>187</v>
      </c>
      <c r="Y24" s="234" t="s">
        <v>414</v>
      </c>
      <c r="Z24" s="165" t="s">
        <v>53</v>
      </c>
    </row>
    <row r="25" spans="1:26" s="180" customFormat="1" ht="24.75" customHeight="1" x14ac:dyDescent="0.25">
      <c r="A25" s="65"/>
      <c r="B25" s="172">
        <v>17</v>
      </c>
      <c r="C25" s="174" t="s">
        <v>793</v>
      </c>
      <c r="D25" s="174" t="s">
        <v>343</v>
      </c>
      <c r="E25" s="178">
        <v>2</v>
      </c>
      <c r="F25" s="176">
        <v>24168</v>
      </c>
      <c r="G25" s="175">
        <v>2</v>
      </c>
      <c r="H25" s="235" t="s">
        <v>796</v>
      </c>
      <c r="I25" s="66" t="s">
        <v>480</v>
      </c>
      <c r="J25" s="66" t="s">
        <v>480</v>
      </c>
      <c r="K25" s="195" t="s">
        <v>478</v>
      </c>
      <c r="L25" s="195" t="s">
        <v>468</v>
      </c>
      <c r="M25" s="66" t="s">
        <v>94</v>
      </c>
      <c r="N25" s="66" t="s">
        <v>94</v>
      </c>
      <c r="O25" s="66"/>
      <c r="P25" s="183"/>
      <c r="Q25" s="183"/>
      <c r="R25" s="66"/>
      <c r="U25" s="181"/>
      <c r="X25" s="178" t="s">
        <v>196</v>
      </c>
      <c r="Y25" s="178" t="s">
        <v>413</v>
      </c>
      <c r="Z25" s="66" t="s">
        <v>53</v>
      </c>
    </row>
    <row r="26" spans="1:26" s="180" customFormat="1" ht="24.75" customHeight="1" x14ac:dyDescent="0.25">
      <c r="A26" s="65"/>
      <c r="B26" s="172">
        <v>18</v>
      </c>
      <c r="C26" s="174" t="s">
        <v>793</v>
      </c>
      <c r="D26" s="217" t="s">
        <v>1133</v>
      </c>
      <c r="E26" s="175">
        <v>3</v>
      </c>
      <c r="F26" s="176">
        <v>36893</v>
      </c>
      <c r="G26" s="175">
        <v>2</v>
      </c>
      <c r="H26" s="235" t="s">
        <v>797</v>
      </c>
      <c r="I26" s="66" t="s">
        <v>480</v>
      </c>
      <c r="J26" s="66" t="s">
        <v>480</v>
      </c>
      <c r="K26" s="195" t="s">
        <v>478</v>
      </c>
      <c r="L26" s="195" t="s">
        <v>468</v>
      </c>
      <c r="M26" s="66" t="s">
        <v>94</v>
      </c>
      <c r="N26" s="66" t="s">
        <v>94</v>
      </c>
      <c r="O26" s="66"/>
      <c r="P26" s="183"/>
      <c r="Q26" s="183"/>
      <c r="R26" s="66"/>
      <c r="S26" s="180" t="s">
        <v>1076</v>
      </c>
      <c r="U26" s="181"/>
      <c r="X26" s="178" t="s">
        <v>189</v>
      </c>
      <c r="Y26" s="178" t="s">
        <v>414</v>
      </c>
      <c r="Z26" s="66" t="s">
        <v>53</v>
      </c>
    </row>
    <row r="27" spans="1:26" s="180" customFormat="1" ht="24.75" customHeight="1" x14ac:dyDescent="0.25">
      <c r="A27" s="65"/>
      <c r="B27" s="172">
        <v>19</v>
      </c>
      <c r="C27" s="174" t="s">
        <v>793</v>
      </c>
      <c r="D27" s="174" t="s">
        <v>794</v>
      </c>
      <c r="E27" s="175">
        <v>3</v>
      </c>
      <c r="F27" s="176">
        <v>38427</v>
      </c>
      <c r="G27" s="175">
        <v>1</v>
      </c>
      <c r="H27" s="235" t="s">
        <v>798</v>
      </c>
      <c r="I27" s="66" t="s">
        <v>480</v>
      </c>
      <c r="J27" s="66" t="s">
        <v>480</v>
      </c>
      <c r="K27" s="195" t="s">
        <v>478</v>
      </c>
      <c r="L27" s="195" t="s">
        <v>468</v>
      </c>
      <c r="M27" s="66" t="s">
        <v>94</v>
      </c>
      <c r="N27" s="66" t="s">
        <v>94</v>
      </c>
      <c r="O27" s="66"/>
      <c r="P27" s="183"/>
      <c r="Q27" s="183"/>
      <c r="R27" s="66"/>
      <c r="U27" s="181"/>
      <c r="X27" s="178" t="s">
        <v>189</v>
      </c>
      <c r="Y27" s="178" t="s">
        <v>413</v>
      </c>
      <c r="Z27" s="66" t="s">
        <v>53</v>
      </c>
    </row>
    <row r="28" spans="1:26" s="171" customFormat="1" ht="23.25" customHeight="1" x14ac:dyDescent="0.2">
      <c r="A28" s="165" t="s">
        <v>723</v>
      </c>
      <c r="B28" s="166">
        <v>20</v>
      </c>
      <c r="C28" s="192" t="s">
        <v>204</v>
      </c>
      <c r="D28" s="192" t="s">
        <v>204</v>
      </c>
      <c r="E28" s="185">
        <v>1</v>
      </c>
      <c r="F28" s="208">
        <v>20801</v>
      </c>
      <c r="G28" s="198">
        <v>1</v>
      </c>
      <c r="H28" s="187" t="s">
        <v>419</v>
      </c>
      <c r="I28" s="165" t="s">
        <v>480</v>
      </c>
      <c r="J28" s="165" t="s">
        <v>480</v>
      </c>
      <c r="K28" s="185" t="s">
        <v>478</v>
      </c>
      <c r="L28" s="185" t="s">
        <v>469</v>
      </c>
      <c r="M28" s="165" t="s">
        <v>94</v>
      </c>
      <c r="N28" s="165" t="s">
        <v>94</v>
      </c>
      <c r="O28" s="165" t="s">
        <v>479</v>
      </c>
      <c r="P28" s="165"/>
      <c r="Q28" s="165"/>
      <c r="R28" s="165"/>
      <c r="U28" s="189"/>
      <c r="X28" s="185" t="s">
        <v>187</v>
      </c>
      <c r="Y28" s="185" t="s">
        <v>414</v>
      </c>
      <c r="Z28" s="165" t="s">
        <v>53</v>
      </c>
    </row>
    <row r="29" spans="1:26" s="180" customFormat="1" ht="23.25" customHeight="1" x14ac:dyDescent="0.25">
      <c r="A29" s="65"/>
      <c r="B29" s="172">
        <v>21</v>
      </c>
      <c r="C29" s="173" t="s">
        <v>204</v>
      </c>
      <c r="D29" s="174" t="s">
        <v>205</v>
      </c>
      <c r="E29" s="175">
        <v>3</v>
      </c>
      <c r="F29" s="176" t="s">
        <v>357</v>
      </c>
      <c r="G29" s="175">
        <v>1</v>
      </c>
      <c r="H29" s="177" t="s">
        <v>420</v>
      </c>
      <c r="I29" s="66" t="s">
        <v>480</v>
      </c>
      <c r="J29" s="66" t="s">
        <v>480</v>
      </c>
      <c r="K29" s="178" t="s">
        <v>478</v>
      </c>
      <c r="L29" s="179" t="s">
        <v>469</v>
      </c>
      <c r="M29" s="66" t="s">
        <v>94</v>
      </c>
      <c r="N29" s="66" t="s">
        <v>94</v>
      </c>
      <c r="O29" s="66"/>
      <c r="P29" s="66"/>
      <c r="Q29" s="66"/>
      <c r="R29" s="66"/>
      <c r="U29" s="181"/>
      <c r="X29" s="175" t="s">
        <v>189</v>
      </c>
      <c r="Y29" s="178" t="s">
        <v>414</v>
      </c>
      <c r="Z29" s="66" t="s">
        <v>53</v>
      </c>
    </row>
    <row r="30" spans="1:26" s="171" customFormat="1" ht="23.25" customHeight="1" x14ac:dyDescent="0.2">
      <c r="A30" s="165" t="s">
        <v>826</v>
      </c>
      <c r="B30" s="166">
        <v>22</v>
      </c>
      <c r="C30" s="192" t="s">
        <v>206</v>
      </c>
      <c r="D30" s="192" t="s">
        <v>206</v>
      </c>
      <c r="E30" s="185">
        <v>1</v>
      </c>
      <c r="F30" s="208">
        <v>23530</v>
      </c>
      <c r="G30" s="198">
        <v>1</v>
      </c>
      <c r="H30" s="187" t="s">
        <v>421</v>
      </c>
      <c r="I30" s="165" t="s">
        <v>480</v>
      </c>
      <c r="J30" s="165" t="s">
        <v>480</v>
      </c>
      <c r="K30" s="185" t="s">
        <v>478</v>
      </c>
      <c r="L30" s="185" t="s">
        <v>469</v>
      </c>
      <c r="M30" s="165" t="s">
        <v>94</v>
      </c>
      <c r="N30" s="165" t="s">
        <v>94</v>
      </c>
      <c r="O30" s="165" t="s">
        <v>479</v>
      </c>
      <c r="P30" s="165" t="s">
        <v>479</v>
      </c>
      <c r="Q30" s="165"/>
      <c r="R30" s="165"/>
      <c r="T30" s="171" t="s">
        <v>702</v>
      </c>
      <c r="U30" s="189" t="s">
        <v>1079</v>
      </c>
      <c r="X30" s="185" t="s">
        <v>187</v>
      </c>
      <c r="Y30" s="185" t="s">
        <v>414</v>
      </c>
      <c r="Z30" s="165" t="s">
        <v>53</v>
      </c>
    </row>
    <row r="31" spans="1:26" s="180" customFormat="1" ht="23.25" customHeight="1" x14ac:dyDescent="0.25">
      <c r="A31" s="66"/>
      <c r="B31" s="172">
        <v>23</v>
      </c>
      <c r="C31" s="173" t="s">
        <v>206</v>
      </c>
      <c r="D31" s="174" t="s">
        <v>207</v>
      </c>
      <c r="E31" s="175">
        <v>3</v>
      </c>
      <c r="F31" s="176" t="s">
        <v>712</v>
      </c>
      <c r="G31" s="175">
        <v>1</v>
      </c>
      <c r="H31" s="177" t="s">
        <v>422</v>
      </c>
      <c r="I31" s="66" t="s">
        <v>480</v>
      </c>
      <c r="J31" s="66" t="s">
        <v>480</v>
      </c>
      <c r="K31" s="178" t="s">
        <v>478</v>
      </c>
      <c r="L31" s="179" t="s">
        <v>469</v>
      </c>
      <c r="M31" s="66" t="s">
        <v>94</v>
      </c>
      <c r="N31" s="66" t="s">
        <v>94</v>
      </c>
      <c r="O31" s="66"/>
      <c r="P31" s="66" t="s">
        <v>479</v>
      </c>
      <c r="Q31" s="66"/>
      <c r="R31" s="66"/>
      <c r="T31" s="170" t="s">
        <v>702</v>
      </c>
      <c r="U31" s="181"/>
      <c r="X31" s="175" t="s">
        <v>189</v>
      </c>
      <c r="Y31" s="175" t="s">
        <v>414</v>
      </c>
      <c r="Z31" s="66" t="s">
        <v>53</v>
      </c>
    </row>
    <row r="32" spans="1:26" s="171" customFormat="1" ht="23.25" customHeight="1" x14ac:dyDescent="0.2">
      <c r="A32" s="165" t="s">
        <v>827</v>
      </c>
      <c r="B32" s="166">
        <v>24</v>
      </c>
      <c r="C32" s="192" t="s">
        <v>208</v>
      </c>
      <c r="D32" s="192" t="s">
        <v>208</v>
      </c>
      <c r="E32" s="185">
        <v>1</v>
      </c>
      <c r="F32" s="208" t="s">
        <v>358</v>
      </c>
      <c r="G32" s="198">
        <v>2</v>
      </c>
      <c r="H32" s="187" t="s">
        <v>423</v>
      </c>
      <c r="I32" s="165" t="s">
        <v>480</v>
      </c>
      <c r="J32" s="165" t="s">
        <v>480</v>
      </c>
      <c r="K32" s="185" t="s">
        <v>478</v>
      </c>
      <c r="L32" s="185" t="s">
        <v>469</v>
      </c>
      <c r="M32" s="165" t="s">
        <v>94</v>
      </c>
      <c r="N32" s="165" t="s">
        <v>94</v>
      </c>
      <c r="O32" s="165" t="s">
        <v>479</v>
      </c>
      <c r="P32" s="165"/>
      <c r="Q32" s="165"/>
      <c r="R32" s="165"/>
      <c r="U32" s="189"/>
      <c r="X32" s="185" t="s">
        <v>187</v>
      </c>
      <c r="Y32" s="185" t="s">
        <v>413</v>
      </c>
      <c r="Z32" s="165" t="s">
        <v>53</v>
      </c>
    </row>
    <row r="33" spans="1:26" s="171" customFormat="1" ht="23.25" customHeight="1" x14ac:dyDescent="0.2">
      <c r="A33" s="165" t="s">
        <v>828</v>
      </c>
      <c r="B33" s="166">
        <v>25</v>
      </c>
      <c r="C33" s="192" t="s">
        <v>215</v>
      </c>
      <c r="D33" s="192" t="s">
        <v>215</v>
      </c>
      <c r="E33" s="185">
        <v>1</v>
      </c>
      <c r="F33" s="208">
        <v>27195</v>
      </c>
      <c r="G33" s="198">
        <v>2</v>
      </c>
      <c r="H33" s="187" t="s">
        <v>710</v>
      </c>
      <c r="I33" s="165" t="s">
        <v>480</v>
      </c>
      <c r="J33" s="165" t="s">
        <v>480</v>
      </c>
      <c r="K33" s="185" t="s">
        <v>478</v>
      </c>
      <c r="L33" s="185" t="s">
        <v>469</v>
      </c>
      <c r="M33" s="165" t="s">
        <v>95</v>
      </c>
      <c r="N33" s="165" t="s">
        <v>94</v>
      </c>
      <c r="O33" s="165" t="s">
        <v>479</v>
      </c>
      <c r="P33" s="165" t="s">
        <v>479</v>
      </c>
      <c r="Q33" s="165"/>
      <c r="R33" s="165"/>
      <c r="T33" s="171" t="s">
        <v>703</v>
      </c>
      <c r="U33" s="189" t="s">
        <v>1080</v>
      </c>
      <c r="X33" s="185" t="s">
        <v>187</v>
      </c>
      <c r="Y33" s="185" t="s">
        <v>413</v>
      </c>
      <c r="Z33" s="165" t="s">
        <v>897</v>
      </c>
    </row>
    <row r="34" spans="1:26" s="180" customFormat="1" ht="29.25" customHeight="1" x14ac:dyDescent="0.25">
      <c r="A34" s="65"/>
      <c r="B34" s="172">
        <v>26</v>
      </c>
      <c r="C34" s="173" t="s">
        <v>215</v>
      </c>
      <c r="D34" s="174" t="s">
        <v>216</v>
      </c>
      <c r="E34" s="175">
        <v>3</v>
      </c>
      <c r="F34" s="176">
        <v>40641</v>
      </c>
      <c r="G34" s="175">
        <v>2</v>
      </c>
      <c r="H34" s="177" t="s">
        <v>937</v>
      </c>
      <c r="I34" s="66" t="s">
        <v>480</v>
      </c>
      <c r="J34" s="66" t="s">
        <v>480</v>
      </c>
      <c r="K34" s="178" t="s">
        <v>478</v>
      </c>
      <c r="L34" s="179" t="s">
        <v>469</v>
      </c>
      <c r="M34" s="66" t="s">
        <v>94</v>
      </c>
      <c r="N34" s="66" t="s">
        <v>94</v>
      </c>
      <c r="O34" s="66"/>
      <c r="P34" s="66"/>
      <c r="Q34" s="66"/>
      <c r="R34" s="66"/>
      <c r="U34" s="181"/>
      <c r="X34" s="175" t="s">
        <v>189</v>
      </c>
      <c r="Y34" s="175" t="s">
        <v>413</v>
      </c>
      <c r="Z34" s="66" t="s">
        <v>53</v>
      </c>
    </row>
    <row r="35" spans="1:26" s="180" customFormat="1" ht="23.25" customHeight="1" x14ac:dyDescent="0.25">
      <c r="A35" s="65"/>
      <c r="B35" s="172">
        <v>27</v>
      </c>
      <c r="C35" s="173" t="s">
        <v>215</v>
      </c>
      <c r="D35" s="174" t="s">
        <v>217</v>
      </c>
      <c r="E35" s="175">
        <v>3</v>
      </c>
      <c r="F35" s="176">
        <v>41517</v>
      </c>
      <c r="G35" s="175">
        <v>2</v>
      </c>
      <c r="H35" s="177" t="s">
        <v>938</v>
      </c>
      <c r="I35" s="66" t="s">
        <v>480</v>
      </c>
      <c r="J35" s="66" t="s">
        <v>480</v>
      </c>
      <c r="K35" s="178" t="s">
        <v>478</v>
      </c>
      <c r="L35" s="179" t="s">
        <v>469</v>
      </c>
      <c r="M35" s="66" t="s">
        <v>94</v>
      </c>
      <c r="N35" s="66" t="s">
        <v>94</v>
      </c>
      <c r="O35" s="66"/>
      <c r="P35" s="66"/>
      <c r="Q35" s="66"/>
      <c r="R35" s="66"/>
      <c r="U35" s="181"/>
      <c r="X35" s="175" t="s">
        <v>189</v>
      </c>
      <c r="Y35" s="175" t="s">
        <v>413</v>
      </c>
      <c r="Z35" s="66" t="s">
        <v>53</v>
      </c>
    </row>
    <row r="36" spans="1:26" s="171" customFormat="1" ht="23.25" customHeight="1" x14ac:dyDescent="0.2">
      <c r="A36" s="165" t="s">
        <v>829</v>
      </c>
      <c r="B36" s="166">
        <v>28</v>
      </c>
      <c r="C36" s="192" t="s">
        <v>218</v>
      </c>
      <c r="D36" s="192" t="s">
        <v>218</v>
      </c>
      <c r="E36" s="185">
        <v>1</v>
      </c>
      <c r="F36" s="208" t="s">
        <v>717</v>
      </c>
      <c r="G36" s="198">
        <v>2</v>
      </c>
      <c r="H36" s="187" t="s">
        <v>424</v>
      </c>
      <c r="I36" s="165" t="s">
        <v>480</v>
      </c>
      <c r="J36" s="165" t="s">
        <v>480</v>
      </c>
      <c r="K36" s="185" t="s">
        <v>478</v>
      </c>
      <c r="L36" s="236" t="s">
        <v>469</v>
      </c>
      <c r="M36" s="165" t="s">
        <v>94</v>
      </c>
      <c r="N36" s="165" t="s">
        <v>94</v>
      </c>
      <c r="O36" s="165"/>
      <c r="P36" s="165"/>
      <c r="Q36" s="165"/>
      <c r="R36" s="165"/>
      <c r="U36" s="189"/>
      <c r="X36" s="185" t="s">
        <v>187</v>
      </c>
      <c r="Y36" s="234" t="s">
        <v>413</v>
      </c>
      <c r="Z36" s="165" t="s">
        <v>53</v>
      </c>
    </row>
    <row r="37" spans="1:26" s="216" customFormat="1" ht="23.25" customHeight="1" x14ac:dyDescent="0.25">
      <c r="A37" s="213"/>
      <c r="B37" s="172">
        <v>29</v>
      </c>
      <c r="C37" s="219" t="s">
        <v>218</v>
      </c>
      <c r="D37" s="243" t="s">
        <v>1069</v>
      </c>
      <c r="E37" s="239">
        <v>3</v>
      </c>
      <c r="F37" s="215">
        <v>31325</v>
      </c>
      <c r="G37" s="133">
        <v>2</v>
      </c>
      <c r="H37" s="240" t="s">
        <v>1192</v>
      </c>
      <c r="I37" s="213" t="s">
        <v>480</v>
      </c>
      <c r="J37" s="213" t="s">
        <v>480</v>
      </c>
      <c r="K37" s="214" t="s">
        <v>478</v>
      </c>
      <c r="L37" s="237" t="s">
        <v>469</v>
      </c>
      <c r="M37" s="213" t="s">
        <v>94</v>
      </c>
      <c r="N37" s="213" t="s">
        <v>94</v>
      </c>
      <c r="O37" s="213"/>
      <c r="P37" s="213"/>
      <c r="Q37" s="213"/>
      <c r="R37" s="213"/>
      <c r="U37" s="238"/>
      <c r="X37" s="214" t="s">
        <v>189</v>
      </c>
      <c r="Y37" s="227" t="s">
        <v>413</v>
      </c>
      <c r="Z37" s="213" t="s">
        <v>53</v>
      </c>
    </row>
    <row r="38" spans="1:26" s="171" customFormat="1" ht="23.25" customHeight="1" x14ac:dyDescent="0.2">
      <c r="A38" s="165" t="s">
        <v>830</v>
      </c>
      <c r="B38" s="166">
        <v>30</v>
      </c>
      <c r="C38" s="192" t="s">
        <v>219</v>
      </c>
      <c r="D38" s="192" t="s">
        <v>219</v>
      </c>
      <c r="E38" s="185">
        <v>1</v>
      </c>
      <c r="F38" s="208" t="s">
        <v>360</v>
      </c>
      <c r="G38" s="198">
        <v>2</v>
      </c>
      <c r="H38" s="187" t="s">
        <v>425</v>
      </c>
      <c r="I38" s="165" t="s">
        <v>480</v>
      </c>
      <c r="J38" s="165" t="s">
        <v>480</v>
      </c>
      <c r="K38" s="185" t="s">
        <v>478</v>
      </c>
      <c r="L38" s="185" t="s">
        <v>469</v>
      </c>
      <c r="M38" s="165" t="s">
        <v>94</v>
      </c>
      <c r="N38" s="165" t="s">
        <v>94</v>
      </c>
      <c r="O38" s="165" t="s">
        <v>479</v>
      </c>
      <c r="P38" s="165"/>
      <c r="Q38" s="165"/>
      <c r="R38" s="165"/>
      <c r="U38" s="189"/>
      <c r="X38" s="185" t="s">
        <v>187</v>
      </c>
      <c r="Y38" s="185" t="s">
        <v>413</v>
      </c>
      <c r="Z38" s="165" t="s">
        <v>53</v>
      </c>
    </row>
    <row r="39" spans="1:26" s="171" customFormat="1" ht="23.25" customHeight="1" x14ac:dyDescent="0.2">
      <c r="A39" s="165" t="s">
        <v>831</v>
      </c>
      <c r="B39" s="166">
        <v>31</v>
      </c>
      <c r="C39" s="192" t="s">
        <v>221</v>
      </c>
      <c r="D39" s="192" t="s">
        <v>221</v>
      </c>
      <c r="E39" s="185">
        <v>1</v>
      </c>
      <c r="F39" s="208">
        <v>17609</v>
      </c>
      <c r="G39" s="198">
        <v>1</v>
      </c>
      <c r="H39" s="187" t="s">
        <v>918</v>
      </c>
      <c r="I39" s="165" t="s">
        <v>480</v>
      </c>
      <c r="J39" s="165" t="s">
        <v>480</v>
      </c>
      <c r="K39" s="185" t="s">
        <v>478</v>
      </c>
      <c r="L39" s="185" t="s">
        <v>469</v>
      </c>
      <c r="M39" s="165" t="s">
        <v>94</v>
      </c>
      <c r="N39" s="165" t="s">
        <v>94</v>
      </c>
      <c r="O39" s="165" t="s">
        <v>479</v>
      </c>
      <c r="P39" s="165"/>
      <c r="Q39" s="165"/>
      <c r="R39" s="165"/>
      <c r="U39" s="189"/>
      <c r="X39" s="185" t="s">
        <v>187</v>
      </c>
      <c r="Y39" s="185" t="s">
        <v>414</v>
      </c>
      <c r="Z39" s="165" t="s">
        <v>53</v>
      </c>
    </row>
    <row r="40" spans="1:26" s="180" customFormat="1" ht="23.25" customHeight="1" x14ac:dyDescent="0.25">
      <c r="A40" s="66"/>
      <c r="B40" s="172">
        <v>32</v>
      </c>
      <c r="C40" s="173" t="s">
        <v>221</v>
      </c>
      <c r="D40" s="174" t="s">
        <v>222</v>
      </c>
      <c r="E40" s="178">
        <v>2</v>
      </c>
      <c r="F40" s="176">
        <v>20186</v>
      </c>
      <c r="G40" s="175">
        <v>2</v>
      </c>
      <c r="H40" s="177" t="s">
        <v>1137</v>
      </c>
      <c r="I40" s="66" t="s">
        <v>480</v>
      </c>
      <c r="J40" s="66" t="s">
        <v>480</v>
      </c>
      <c r="K40" s="178" t="s">
        <v>478</v>
      </c>
      <c r="L40" s="179" t="s">
        <v>469</v>
      </c>
      <c r="M40" s="66" t="s">
        <v>94</v>
      </c>
      <c r="N40" s="66" t="s">
        <v>94</v>
      </c>
      <c r="O40" s="66"/>
      <c r="P40" s="66"/>
      <c r="Q40" s="66"/>
      <c r="R40" s="66"/>
      <c r="U40" s="181"/>
      <c r="X40" s="175" t="s">
        <v>196</v>
      </c>
      <c r="Y40" s="175" t="s">
        <v>413</v>
      </c>
      <c r="Z40" s="66" t="s">
        <v>53</v>
      </c>
    </row>
    <row r="41" spans="1:26" s="171" customFormat="1" ht="23.25" customHeight="1" x14ac:dyDescent="0.2">
      <c r="A41" s="165" t="s">
        <v>832</v>
      </c>
      <c r="B41" s="166">
        <v>33</v>
      </c>
      <c r="C41" s="192" t="s">
        <v>224</v>
      </c>
      <c r="D41" s="192" t="s">
        <v>224</v>
      </c>
      <c r="E41" s="185">
        <v>1</v>
      </c>
      <c r="F41" s="208">
        <v>18508</v>
      </c>
      <c r="G41" s="198">
        <v>2</v>
      </c>
      <c r="H41" s="187" t="s">
        <v>919</v>
      </c>
      <c r="I41" s="165" t="s">
        <v>480</v>
      </c>
      <c r="J41" s="165" t="s">
        <v>480</v>
      </c>
      <c r="K41" s="185" t="s">
        <v>478</v>
      </c>
      <c r="L41" s="185" t="s">
        <v>469</v>
      </c>
      <c r="M41" s="165" t="s">
        <v>94</v>
      </c>
      <c r="N41" s="165" t="s">
        <v>94</v>
      </c>
      <c r="O41" s="165" t="s">
        <v>479</v>
      </c>
      <c r="P41" s="165"/>
      <c r="Q41" s="165"/>
      <c r="R41" s="165"/>
      <c r="U41" s="189"/>
      <c r="X41" s="185" t="s">
        <v>187</v>
      </c>
      <c r="Y41" s="185" t="s">
        <v>413</v>
      </c>
      <c r="Z41" s="165" t="s">
        <v>53</v>
      </c>
    </row>
    <row r="42" spans="1:26" s="180" customFormat="1" ht="23.25" customHeight="1" x14ac:dyDescent="0.25">
      <c r="A42" s="65"/>
      <c r="B42" s="172">
        <v>34</v>
      </c>
      <c r="C42" s="173" t="s">
        <v>224</v>
      </c>
      <c r="D42" s="207" t="s">
        <v>225</v>
      </c>
      <c r="E42" s="175">
        <v>5</v>
      </c>
      <c r="F42" s="176">
        <v>39639</v>
      </c>
      <c r="G42" s="175">
        <v>1</v>
      </c>
      <c r="H42" s="177" t="s">
        <v>426</v>
      </c>
      <c r="I42" s="66" t="s">
        <v>480</v>
      </c>
      <c r="J42" s="66" t="s">
        <v>480</v>
      </c>
      <c r="K42" s="178" t="s">
        <v>478</v>
      </c>
      <c r="L42" s="178" t="s">
        <v>469</v>
      </c>
      <c r="M42" s="66" t="s">
        <v>94</v>
      </c>
      <c r="N42" s="66" t="s">
        <v>94</v>
      </c>
      <c r="O42" s="66"/>
      <c r="P42" s="66"/>
      <c r="Q42" s="66"/>
      <c r="R42" s="66"/>
      <c r="U42" s="181"/>
      <c r="X42" s="175" t="s">
        <v>192</v>
      </c>
      <c r="Y42" s="175" t="s">
        <v>414</v>
      </c>
      <c r="Z42" s="66" t="s">
        <v>53</v>
      </c>
    </row>
    <row r="43" spans="1:26" s="171" customFormat="1" ht="23.25" customHeight="1" x14ac:dyDescent="0.2">
      <c r="A43" s="165" t="s">
        <v>835</v>
      </c>
      <c r="B43" s="166">
        <v>35</v>
      </c>
      <c r="C43" s="192" t="s">
        <v>226</v>
      </c>
      <c r="D43" s="192" t="s">
        <v>226</v>
      </c>
      <c r="E43" s="185">
        <v>1</v>
      </c>
      <c r="F43" s="208" t="s">
        <v>719</v>
      </c>
      <c r="G43" s="198">
        <v>2</v>
      </c>
      <c r="H43" s="187" t="s">
        <v>427</v>
      </c>
      <c r="I43" s="165" t="s">
        <v>480</v>
      </c>
      <c r="J43" s="165" t="s">
        <v>480</v>
      </c>
      <c r="K43" s="185" t="s">
        <v>478</v>
      </c>
      <c r="L43" s="185" t="s">
        <v>469</v>
      </c>
      <c r="M43" s="165" t="s">
        <v>94</v>
      </c>
      <c r="N43" s="165" t="s">
        <v>94</v>
      </c>
      <c r="O43" s="165" t="s">
        <v>479</v>
      </c>
      <c r="P43" s="165"/>
      <c r="Q43" s="165"/>
      <c r="R43" s="165"/>
      <c r="U43" s="189"/>
      <c r="X43" s="185" t="s">
        <v>187</v>
      </c>
      <c r="Y43" s="185" t="s">
        <v>413</v>
      </c>
      <c r="Z43" s="165" t="s">
        <v>53</v>
      </c>
    </row>
    <row r="44" spans="1:26" s="171" customFormat="1" ht="23.25" customHeight="1" x14ac:dyDescent="0.2">
      <c r="A44" s="165" t="s">
        <v>836</v>
      </c>
      <c r="B44" s="166">
        <v>36</v>
      </c>
      <c r="C44" s="192" t="s">
        <v>227</v>
      </c>
      <c r="D44" s="192" t="s">
        <v>227</v>
      </c>
      <c r="E44" s="185">
        <v>1</v>
      </c>
      <c r="F44" s="208" t="s">
        <v>364</v>
      </c>
      <c r="G44" s="198">
        <v>2</v>
      </c>
      <c r="H44" s="187" t="s">
        <v>428</v>
      </c>
      <c r="I44" s="165" t="s">
        <v>480</v>
      </c>
      <c r="J44" s="165" t="s">
        <v>480</v>
      </c>
      <c r="K44" s="185" t="s">
        <v>478</v>
      </c>
      <c r="L44" s="185" t="s">
        <v>469</v>
      </c>
      <c r="M44" s="165" t="s">
        <v>94</v>
      </c>
      <c r="N44" s="165" t="s">
        <v>94</v>
      </c>
      <c r="O44" s="165"/>
      <c r="P44" s="165"/>
      <c r="Q44" s="165"/>
      <c r="R44" s="165"/>
      <c r="U44" s="189" t="s">
        <v>1081</v>
      </c>
      <c r="X44" s="185" t="s">
        <v>187</v>
      </c>
      <c r="Y44" s="185" t="s">
        <v>413</v>
      </c>
      <c r="Z44" s="165" t="s">
        <v>53</v>
      </c>
    </row>
    <row r="45" spans="1:26" s="180" customFormat="1" ht="23.25" customHeight="1" x14ac:dyDescent="0.25">
      <c r="A45" s="65"/>
      <c r="B45" s="172">
        <v>37</v>
      </c>
      <c r="C45" s="173" t="s">
        <v>227</v>
      </c>
      <c r="D45" s="173" t="s">
        <v>228</v>
      </c>
      <c r="E45" s="175">
        <v>3</v>
      </c>
      <c r="F45" s="176">
        <v>27297</v>
      </c>
      <c r="G45" s="175">
        <v>1</v>
      </c>
      <c r="H45" s="177" t="s">
        <v>429</v>
      </c>
      <c r="I45" s="66" t="s">
        <v>480</v>
      </c>
      <c r="J45" s="66" t="s">
        <v>480</v>
      </c>
      <c r="K45" s="178" t="s">
        <v>478</v>
      </c>
      <c r="L45" s="178" t="s">
        <v>469</v>
      </c>
      <c r="M45" s="66"/>
      <c r="N45" s="66" t="s">
        <v>94</v>
      </c>
      <c r="O45" s="66"/>
      <c r="P45" s="66"/>
      <c r="Q45" s="66"/>
      <c r="R45" s="66"/>
      <c r="U45" s="181"/>
      <c r="X45" s="178" t="s">
        <v>189</v>
      </c>
      <c r="Y45" s="178" t="s">
        <v>414</v>
      </c>
      <c r="Z45" s="66"/>
    </row>
    <row r="46" spans="1:26" s="180" customFormat="1" ht="23.25" customHeight="1" x14ac:dyDescent="0.25">
      <c r="A46" s="65"/>
      <c r="B46" s="172">
        <v>38</v>
      </c>
      <c r="C46" s="173" t="s">
        <v>227</v>
      </c>
      <c r="D46" s="173" t="s">
        <v>229</v>
      </c>
      <c r="E46" s="175">
        <v>3</v>
      </c>
      <c r="F46" s="176" t="s">
        <v>720</v>
      </c>
      <c r="G46" s="175">
        <v>2</v>
      </c>
      <c r="H46" s="177" t="s">
        <v>430</v>
      </c>
      <c r="I46" s="66" t="s">
        <v>480</v>
      </c>
      <c r="J46" s="66" t="s">
        <v>480</v>
      </c>
      <c r="K46" s="178" t="s">
        <v>478</v>
      </c>
      <c r="L46" s="178" t="s">
        <v>469</v>
      </c>
      <c r="M46" s="66"/>
      <c r="N46" s="66" t="s">
        <v>94</v>
      </c>
      <c r="O46" s="66"/>
      <c r="P46" s="66"/>
      <c r="Q46" s="66"/>
      <c r="R46" s="66"/>
      <c r="U46" s="181"/>
      <c r="X46" s="178" t="s">
        <v>201</v>
      </c>
      <c r="Y46" s="178" t="s">
        <v>413</v>
      </c>
      <c r="Z46" s="66"/>
    </row>
    <row r="47" spans="1:26" s="180" customFormat="1" ht="23.25" customHeight="1" x14ac:dyDescent="0.25">
      <c r="A47" s="65"/>
      <c r="B47" s="172">
        <v>39</v>
      </c>
      <c r="C47" s="173" t="s">
        <v>227</v>
      </c>
      <c r="D47" s="207" t="s">
        <v>230</v>
      </c>
      <c r="E47" s="175">
        <v>5</v>
      </c>
      <c r="F47" s="176">
        <v>40077</v>
      </c>
      <c r="G47" s="175">
        <v>2</v>
      </c>
      <c r="H47" s="177" t="s">
        <v>431</v>
      </c>
      <c r="I47" s="66" t="s">
        <v>480</v>
      </c>
      <c r="J47" s="66" t="s">
        <v>480</v>
      </c>
      <c r="K47" s="178" t="s">
        <v>478</v>
      </c>
      <c r="L47" s="178" t="s">
        <v>469</v>
      </c>
      <c r="M47" s="66"/>
      <c r="N47" s="66" t="s">
        <v>94</v>
      </c>
      <c r="O47" s="66"/>
      <c r="P47" s="66"/>
      <c r="Q47" s="66"/>
      <c r="R47" s="66"/>
      <c r="U47" s="181"/>
      <c r="X47" s="178" t="s">
        <v>192</v>
      </c>
      <c r="Y47" s="178" t="s">
        <v>413</v>
      </c>
      <c r="Z47" s="66"/>
    </row>
    <row r="48" spans="1:26" s="180" customFormat="1" ht="23.25" customHeight="1" x14ac:dyDescent="0.25">
      <c r="A48" s="65"/>
      <c r="B48" s="172">
        <v>40</v>
      </c>
      <c r="C48" s="173" t="s">
        <v>227</v>
      </c>
      <c r="D48" s="173" t="s">
        <v>267</v>
      </c>
      <c r="E48" s="175">
        <v>5</v>
      </c>
      <c r="F48" s="176" t="s">
        <v>365</v>
      </c>
      <c r="G48" s="175">
        <v>1</v>
      </c>
      <c r="H48" s="177" t="s">
        <v>920</v>
      </c>
      <c r="I48" s="66" t="s">
        <v>480</v>
      </c>
      <c r="J48" s="66" t="s">
        <v>480</v>
      </c>
      <c r="K48" s="178" t="s">
        <v>478</v>
      </c>
      <c r="L48" s="178" t="s">
        <v>469</v>
      </c>
      <c r="M48" s="66"/>
      <c r="N48" s="66" t="s">
        <v>94</v>
      </c>
      <c r="O48" s="66"/>
      <c r="P48" s="66"/>
      <c r="Q48" s="66"/>
      <c r="R48" s="66"/>
      <c r="U48" s="181"/>
      <c r="X48" s="178" t="s">
        <v>192</v>
      </c>
      <c r="Y48" s="178" t="s">
        <v>414</v>
      </c>
      <c r="Z48" s="66"/>
    </row>
    <row r="49" spans="1:27" s="180" customFormat="1" ht="23.25" customHeight="1" x14ac:dyDescent="0.25">
      <c r="A49" s="65"/>
      <c r="B49" s="172">
        <v>41</v>
      </c>
      <c r="C49" s="173" t="s">
        <v>227</v>
      </c>
      <c r="D49" s="67" t="s">
        <v>231</v>
      </c>
      <c r="E49" s="175">
        <v>5</v>
      </c>
      <c r="F49" s="176" t="s">
        <v>366</v>
      </c>
      <c r="G49" s="175">
        <v>2</v>
      </c>
      <c r="H49" s="177" t="s">
        <v>432</v>
      </c>
      <c r="I49" s="66" t="s">
        <v>480</v>
      </c>
      <c r="J49" s="66" t="s">
        <v>480</v>
      </c>
      <c r="K49" s="178" t="s">
        <v>478</v>
      </c>
      <c r="L49" s="67" t="s">
        <v>469</v>
      </c>
      <c r="M49" s="66"/>
      <c r="N49" s="66" t="s">
        <v>94</v>
      </c>
      <c r="O49" s="66"/>
      <c r="P49" s="66"/>
      <c r="Q49" s="66"/>
      <c r="R49" s="66"/>
      <c r="S49" s="204"/>
      <c r="U49" s="181"/>
      <c r="X49" s="66" t="s">
        <v>192</v>
      </c>
      <c r="Y49" s="178" t="s">
        <v>413</v>
      </c>
      <c r="Z49" s="66"/>
    </row>
    <row r="50" spans="1:27" s="171" customFormat="1" ht="23.25" customHeight="1" x14ac:dyDescent="0.2">
      <c r="A50" s="165" t="s">
        <v>837</v>
      </c>
      <c r="B50" s="166">
        <v>42</v>
      </c>
      <c r="C50" s="192" t="s">
        <v>240</v>
      </c>
      <c r="D50" s="192" t="s">
        <v>240</v>
      </c>
      <c r="E50" s="185">
        <v>1</v>
      </c>
      <c r="F50" s="208" t="s">
        <v>770</v>
      </c>
      <c r="G50" s="198">
        <v>2</v>
      </c>
      <c r="H50" s="187" t="s">
        <v>1032</v>
      </c>
      <c r="I50" s="165" t="s">
        <v>480</v>
      </c>
      <c r="J50" s="165" t="s">
        <v>480</v>
      </c>
      <c r="K50" s="185" t="s">
        <v>478</v>
      </c>
      <c r="L50" s="185" t="s">
        <v>470</v>
      </c>
      <c r="M50" s="165" t="s">
        <v>94</v>
      </c>
      <c r="N50" s="165" t="s">
        <v>94</v>
      </c>
      <c r="O50" s="165" t="s">
        <v>479</v>
      </c>
      <c r="P50" s="165" t="s">
        <v>479</v>
      </c>
      <c r="Q50" s="165"/>
      <c r="R50" s="165"/>
      <c r="U50" s="189"/>
      <c r="X50" s="188" t="s">
        <v>187</v>
      </c>
      <c r="Y50" s="188" t="s">
        <v>413</v>
      </c>
      <c r="Z50" s="165" t="s">
        <v>53</v>
      </c>
      <c r="AA50" s="199" t="s">
        <v>435</v>
      </c>
    </row>
    <row r="51" spans="1:27" s="180" customFormat="1" ht="23.25" customHeight="1" x14ac:dyDescent="0.25">
      <c r="A51" s="65"/>
      <c r="B51" s="172">
        <v>43</v>
      </c>
      <c r="C51" s="173" t="s">
        <v>240</v>
      </c>
      <c r="D51" s="174" t="s">
        <v>241</v>
      </c>
      <c r="E51" s="175">
        <v>3</v>
      </c>
      <c r="F51" s="176">
        <v>23217</v>
      </c>
      <c r="G51" s="175">
        <v>2</v>
      </c>
      <c r="H51" s="177" t="s">
        <v>436</v>
      </c>
      <c r="I51" s="66" t="s">
        <v>480</v>
      </c>
      <c r="J51" s="66" t="s">
        <v>480</v>
      </c>
      <c r="K51" s="178" t="s">
        <v>478</v>
      </c>
      <c r="L51" s="179" t="s">
        <v>470</v>
      </c>
      <c r="M51" s="66" t="s">
        <v>94</v>
      </c>
      <c r="N51" s="66" t="s">
        <v>94</v>
      </c>
      <c r="O51" s="66"/>
      <c r="P51" s="66"/>
      <c r="Q51" s="66"/>
      <c r="R51" s="66"/>
      <c r="U51" s="181"/>
      <c r="X51" s="200" t="s">
        <v>189</v>
      </c>
      <c r="Y51" s="200" t="s">
        <v>413</v>
      </c>
      <c r="Z51" s="66" t="s">
        <v>53</v>
      </c>
    </row>
    <row r="52" spans="1:27" s="180" customFormat="1" ht="23.25" customHeight="1" x14ac:dyDescent="0.25">
      <c r="A52" s="65"/>
      <c r="B52" s="172">
        <v>44</v>
      </c>
      <c r="C52" s="173" t="s">
        <v>240</v>
      </c>
      <c r="D52" s="201" t="s">
        <v>1067</v>
      </c>
      <c r="E52" s="202">
        <v>5</v>
      </c>
      <c r="F52" s="203">
        <v>34672</v>
      </c>
      <c r="G52" s="175">
        <v>1</v>
      </c>
      <c r="H52" s="177" t="s">
        <v>1112</v>
      </c>
      <c r="I52" s="66" t="s">
        <v>480</v>
      </c>
      <c r="J52" s="66" t="s">
        <v>480</v>
      </c>
      <c r="K52" s="178" t="s">
        <v>478</v>
      </c>
      <c r="L52" s="179" t="s">
        <v>470</v>
      </c>
      <c r="M52" s="66" t="s">
        <v>94</v>
      </c>
      <c r="N52" s="66" t="s">
        <v>94</v>
      </c>
      <c r="O52" s="66"/>
      <c r="P52" s="66"/>
      <c r="Q52" s="66"/>
      <c r="R52" s="66"/>
      <c r="S52" s="204"/>
      <c r="U52" s="181"/>
      <c r="X52" s="66" t="s">
        <v>192</v>
      </c>
      <c r="Y52" s="200" t="s">
        <v>414</v>
      </c>
      <c r="Z52" s="66" t="s">
        <v>53</v>
      </c>
    </row>
    <row r="53" spans="1:27" s="171" customFormat="1" ht="23.25" customHeight="1" x14ac:dyDescent="0.2">
      <c r="A53" s="165" t="s">
        <v>838</v>
      </c>
      <c r="B53" s="166">
        <v>45</v>
      </c>
      <c r="C53" s="205" t="s">
        <v>232</v>
      </c>
      <c r="D53" s="205" t="s">
        <v>232</v>
      </c>
      <c r="E53" s="185">
        <v>1</v>
      </c>
      <c r="F53" s="208">
        <v>31622</v>
      </c>
      <c r="G53" s="198">
        <v>1</v>
      </c>
      <c r="H53" s="187" t="s">
        <v>433</v>
      </c>
      <c r="I53" s="165" t="s">
        <v>480</v>
      </c>
      <c r="J53" s="165" t="s">
        <v>480</v>
      </c>
      <c r="K53" s="185" t="s">
        <v>478</v>
      </c>
      <c r="L53" s="205" t="s">
        <v>470</v>
      </c>
      <c r="M53" s="165" t="s">
        <v>94</v>
      </c>
      <c r="N53" s="165" t="s">
        <v>94</v>
      </c>
      <c r="O53" s="165"/>
      <c r="P53" s="165"/>
      <c r="Q53" s="165"/>
      <c r="R53" s="165"/>
      <c r="S53" s="206"/>
      <c r="U53" s="189"/>
      <c r="X53" s="165" t="s">
        <v>187</v>
      </c>
      <c r="Y53" s="185" t="s">
        <v>414</v>
      </c>
      <c r="Z53" s="165" t="s">
        <v>53</v>
      </c>
    </row>
    <row r="54" spans="1:27" s="180" customFormat="1" ht="23.25" customHeight="1" x14ac:dyDescent="0.25">
      <c r="A54" s="65"/>
      <c r="B54" s="172">
        <v>46</v>
      </c>
      <c r="C54" s="67" t="s">
        <v>232</v>
      </c>
      <c r="D54" s="174" t="s">
        <v>233</v>
      </c>
      <c r="E54" s="178">
        <v>2</v>
      </c>
      <c r="F54" s="176" t="s">
        <v>753</v>
      </c>
      <c r="G54" s="175">
        <v>2</v>
      </c>
      <c r="H54" s="177" t="s">
        <v>434</v>
      </c>
      <c r="I54" s="66" t="s">
        <v>480</v>
      </c>
      <c r="J54" s="66" t="s">
        <v>480</v>
      </c>
      <c r="K54" s="178" t="s">
        <v>478</v>
      </c>
      <c r="L54" s="179" t="s">
        <v>470</v>
      </c>
      <c r="M54" s="66" t="s">
        <v>94</v>
      </c>
      <c r="N54" s="66" t="s">
        <v>94</v>
      </c>
      <c r="O54" s="66"/>
      <c r="P54" s="65" t="s">
        <v>479</v>
      </c>
      <c r="Q54" s="66"/>
      <c r="R54" s="66"/>
      <c r="U54" s="181" t="s">
        <v>1082</v>
      </c>
      <c r="X54" s="175" t="s">
        <v>196</v>
      </c>
      <c r="Y54" s="175" t="s">
        <v>413</v>
      </c>
      <c r="Z54" s="66" t="s">
        <v>53</v>
      </c>
    </row>
    <row r="55" spans="1:27" s="180" customFormat="1" ht="23.25" customHeight="1" x14ac:dyDescent="0.25">
      <c r="A55" s="65"/>
      <c r="B55" s="172">
        <v>47</v>
      </c>
      <c r="C55" s="67" t="s">
        <v>232</v>
      </c>
      <c r="D55" s="174" t="s">
        <v>234</v>
      </c>
      <c r="E55" s="175">
        <v>3</v>
      </c>
      <c r="F55" s="176">
        <v>40278</v>
      </c>
      <c r="G55" s="175">
        <v>1</v>
      </c>
      <c r="H55" s="177" t="s">
        <v>939</v>
      </c>
      <c r="I55" s="66" t="s">
        <v>480</v>
      </c>
      <c r="J55" s="66" t="s">
        <v>480</v>
      </c>
      <c r="K55" s="178" t="s">
        <v>478</v>
      </c>
      <c r="L55" s="179" t="s">
        <v>470</v>
      </c>
      <c r="M55" s="66" t="s">
        <v>94</v>
      </c>
      <c r="N55" s="66" t="s">
        <v>94</v>
      </c>
      <c r="O55" s="66"/>
      <c r="P55" s="65"/>
      <c r="Q55" s="66"/>
      <c r="R55" s="66"/>
      <c r="U55" s="181"/>
      <c r="X55" s="175" t="s">
        <v>189</v>
      </c>
      <c r="Y55" s="175" t="s">
        <v>414</v>
      </c>
      <c r="Z55" s="66" t="s">
        <v>53</v>
      </c>
    </row>
    <row r="56" spans="1:27" s="180" customFormat="1" ht="23.25" customHeight="1" x14ac:dyDescent="0.25">
      <c r="A56" s="65"/>
      <c r="B56" s="172">
        <v>48</v>
      </c>
      <c r="C56" s="67" t="s">
        <v>232</v>
      </c>
      <c r="D56" s="174" t="s">
        <v>235</v>
      </c>
      <c r="E56" s="175">
        <v>3</v>
      </c>
      <c r="F56" s="176">
        <v>41074</v>
      </c>
      <c r="G56" s="175">
        <v>1</v>
      </c>
      <c r="H56" s="177" t="s">
        <v>940</v>
      </c>
      <c r="I56" s="66" t="s">
        <v>480</v>
      </c>
      <c r="J56" s="66" t="s">
        <v>480</v>
      </c>
      <c r="K56" s="178" t="s">
        <v>478</v>
      </c>
      <c r="L56" s="179" t="s">
        <v>470</v>
      </c>
      <c r="M56" s="66" t="s">
        <v>94</v>
      </c>
      <c r="N56" s="66" t="s">
        <v>94</v>
      </c>
      <c r="O56" s="66"/>
      <c r="P56" s="65"/>
      <c r="Q56" s="66"/>
      <c r="R56" s="66"/>
      <c r="U56" s="181"/>
      <c r="X56" s="175" t="s">
        <v>189</v>
      </c>
      <c r="Y56" s="175" t="s">
        <v>414</v>
      </c>
      <c r="Z56" s="66" t="s">
        <v>53</v>
      </c>
    </row>
    <row r="57" spans="1:27" s="171" customFormat="1" ht="23.25" customHeight="1" x14ac:dyDescent="0.2">
      <c r="A57" s="165" t="s">
        <v>839</v>
      </c>
      <c r="B57" s="166">
        <v>49</v>
      </c>
      <c r="C57" s="192" t="s">
        <v>250</v>
      </c>
      <c r="D57" s="192" t="s">
        <v>250</v>
      </c>
      <c r="E57" s="185">
        <v>1</v>
      </c>
      <c r="F57" s="208">
        <v>15403</v>
      </c>
      <c r="G57" s="198">
        <v>2</v>
      </c>
      <c r="H57" s="187" t="s">
        <v>440</v>
      </c>
      <c r="I57" s="165" t="s">
        <v>480</v>
      </c>
      <c r="J57" s="165" t="s">
        <v>480</v>
      </c>
      <c r="K57" s="188" t="s">
        <v>478</v>
      </c>
      <c r="L57" s="185" t="s">
        <v>470</v>
      </c>
      <c r="M57" s="165" t="s">
        <v>94</v>
      </c>
      <c r="N57" s="165" t="s">
        <v>94</v>
      </c>
      <c r="O57" s="165" t="s">
        <v>479</v>
      </c>
      <c r="P57" s="165" t="s">
        <v>479</v>
      </c>
      <c r="Q57" s="165"/>
      <c r="R57" s="165"/>
      <c r="U57" s="189"/>
      <c r="X57" s="188" t="s">
        <v>187</v>
      </c>
      <c r="Y57" s="188" t="s">
        <v>413</v>
      </c>
      <c r="Z57" s="165" t="s">
        <v>53</v>
      </c>
    </row>
    <row r="58" spans="1:27" s="171" customFormat="1" ht="32.25" customHeight="1" x14ac:dyDescent="0.2">
      <c r="A58" s="165" t="s">
        <v>840</v>
      </c>
      <c r="B58" s="166">
        <v>50</v>
      </c>
      <c r="C58" s="184" t="s">
        <v>242</v>
      </c>
      <c r="D58" s="184" t="s">
        <v>242</v>
      </c>
      <c r="E58" s="185">
        <v>1</v>
      </c>
      <c r="F58" s="208">
        <v>29336</v>
      </c>
      <c r="G58" s="198">
        <v>2</v>
      </c>
      <c r="H58" s="187" t="s">
        <v>941</v>
      </c>
      <c r="I58" s="165" t="s">
        <v>480</v>
      </c>
      <c r="J58" s="165" t="s">
        <v>480</v>
      </c>
      <c r="K58" s="185" t="s">
        <v>478</v>
      </c>
      <c r="L58" s="185" t="s">
        <v>470</v>
      </c>
      <c r="M58" s="165" t="s">
        <v>94</v>
      </c>
      <c r="N58" s="165" t="s">
        <v>94</v>
      </c>
      <c r="O58" s="165" t="s">
        <v>479</v>
      </c>
      <c r="P58" s="165" t="s">
        <v>479</v>
      </c>
      <c r="Q58" s="165"/>
      <c r="R58" s="165"/>
      <c r="U58" s="189" t="s">
        <v>1083</v>
      </c>
      <c r="X58" s="188" t="s">
        <v>187</v>
      </c>
      <c r="Y58" s="188" t="s">
        <v>413</v>
      </c>
      <c r="Z58" s="165" t="s">
        <v>53</v>
      </c>
    </row>
    <row r="59" spans="1:27" s="180" customFormat="1" ht="23.25" customHeight="1" x14ac:dyDescent="0.25">
      <c r="A59" s="65"/>
      <c r="B59" s="172">
        <v>51</v>
      </c>
      <c r="C59" s="190" t="s">
        <v>242</v>
      </c>
      <c r="D59" s="173" t="s">
        <v>243</v>
      </c>
      <c r="E59" s="175">
        <v>3</v>
      </c>
      <c r="F59" s="176" t="s">
        <v>372</v>
      </c>
      <c r="G59" s="175">
        <v>1</v>
      </c>
      <c r="H59" s="177" t="s">
        <v>942</v>
      </c>
      <c r="I59" s="66" t="s">
        <v>480</v>
      </c>
      <c r="J59" s="66" t="s">
        <v>480</v>
      </c>
      <c r="K59" s="178" t="s">
        <v>478</v>
      </c>
      <c r="L59" s="179" t="s">
        <v>470</v>
      </c>
      <c r="M59" s="66" t="s">
        <v>94</v>
      </c>
      <c r="N59" s="66" t="s">
        <v>94</v>
      </c>
      <c r="O59" s="66"/>
      <c r="P59" s="66"/>
      <c r="Q59" s="66"/>
      <c r="R59" s="66"/>
      <c r="U59" s="181"/>
      <c r="X59" s="244" t="s">
        <v>189</v>
      </c>
      <c r="Y59" s="244" t="s">
        <v>414</v>
      </c>
      <c r="Z59" s="66" t="s">
        <v>53</v>
      </c>
    </row>
    <row r="60" spans="1:27" s="171" customFormat="1" ht="23.25" customHeight="1" x14ac:dyDescent="0.2">
      <c r="A60" s="165" t="s">
        <v>841</v>
      </c>
      <c r="B60" s="166">
        <v>52</v>
      </c>
      <c r="C60" s="192" t="s">
        <v>245</v>
      </c>
      <c r="D60" s="192" t="s">
        <v>245</v>
      </c>
      <c r="E60" s="185">
        <v>1</v>
      </c>
      <c r="F60" s="208" t="s">
        <v>373</v>
      </c>
      <c r="G60" s="198">
        <v>1</v>
      </c>
      <c r="H60" s="187" t="s">
        <v>437</v>
      </c>
      <c r="I60" s="165" t="s">
        <v>480</v>
      </c>
      <c r="J60" s="165" t="s">
        <v>480</v>
      </c>
      <c r="K60" s="188" t="s">
        <v>478</v>
      </c>
      <c r="L60" s="185" t="s">
        <v>470</v>
      </c>
      <c r="M60" s="165" t="s">
        <v>94</v>
      </c>
      <c r="N60" s="165" t="s">
        <v>94</v>
      </c>
      <c r="O60" s="165"/>
      <c r="P60" s="165"/>
      <c r="Q60" s="165"/>
      <c r="R60" s="165"/>
      <c r="U60" s="189" t="s">
        <v>1085</v>
      </c>
      <c r="X60" s="185" t="s">
        <v>187</v>
      </c>
      <c r="Y60" s="185" t="s">
        <v>414</v>
      </c>
      <c r="Z60" s="165" t="s">
        <v>53</v>
      </c>
    </row>
    <row r="61" spans="1:27" s="180" customFormat="1" ht="23.25" customHeight="1" x14ac:dyDescent="0.25">
      <c r="A61" s="65"/>
      <c r="B61" s="172">
        <v>53</v>
      </c>
      <c r="C61" s="173" t="s">
        <v>245</v>
      </c>
      <c r="D61" s="174" t="s">
        <v>246</v>
      </c>
      <c r="E61" s="178">
        <v>2</v>
      </c>
      <c r="F61" s="176">
        <v>29691</v>
      </c>
      <c r="G61" s="175">
        <v>2</v>
      </c>
      <c r="H61" s="177" t="s">
        <v>438</v>
      </c>
      <c r="I61" s="66" t="s">
        <v>480</v>
      </c>
      <c r="J61" s="66" t="s">
        <v>480</v>
      </c>
      <c r="K61" s="195" t="s">
        <v>478</v>
      </c>
      <c r="L61" s="175" t="s">
        <v>470</v>
      </c>
      <c r="M61" s="66" t="s">
        <v>94</v>
      </c>
      <c r="N61" s="66" t="s">
        <v>94</v>
      </c>
      <c r="O61" s="66"/>
      <c r="P61" s="66"/>
      <c r="Q61" s="66"/>
      <c r="R61" s="66"/>
      <c r="U61" s="181"/>
      <c r="X61" s="175" t="s">
        <v>196</v>
      </c>
      <c r="Y61" s="175" t="s">
        <v>413</v>
      </c>
      <c r="Z61" s="66" t="s">
        <v>53</v>
      </c>
    </row>
    <row r="62" spans="1:27" s="180" customFormat="1" ht="23.25" customHeight="1" x14ac:dyDescent="0.25">
      <c r="A62" s="65"/>
      <c r="B62" s="172">
        <v>54</v>
      </c>
      <c r="C62" s="173" t="s">
        <v>245</v>
      </c>
      <c r="D62" s="174" t="s">
        <v>247</v>
      </c>
      <c r="E62" s="175">
        <v>3</v>
      </c>
      <c r="F62" s="176" t="s">
        <v>758</v>
      </c>
      <c r="G62" s="175">
        <v>2</v>
      </c>
      <c r="H62" s="177" t="s">
        <v>439</v>
      </c>
      <c r="I62" s="66" t="s">
        <v>480</v>
      </c>
      <c r="J62" s="66" t="s">
        <v>480</v>
      </c>
      <c r="K62" s="195" t="s">
        <v>478</v>
      </c>
      <c r="L62" s="175" t="s">
        <v>470</v>
      </c>
      <c r="M62" s="66" t="s">
        <v>94</v>
      </c>
      <c r="N62" s="66" t="s">
        <v>94</v>
      </c>
      <c r="O62" s="66"/>
      <c r="P62" s="66"/>
      <c r="Q62" s="66"/>
      <c r="R62" s="66"/>
      <c r="U62" s="181"/>
      <c r="X62" s="175" t="s">
        <v>189</v>
      </c>
      <c r="Y62" s="175" t="s">
        <v>413</v>
      </c>
      <c r="Z62" s="66" t="s">
        <v>53</v>
      </c>
    </row>
    <row r="63" spans="1:27" s="180" customFormat="1" ht="23.25" customHeight="1" x14ac:dyDescent="0.25">
      <c r="A63" s="65"/>
      <c r="B63" s="172">
        <v>55</v>
      </c>
      <c r="C63" s="173" t="s">
        <v>245</v>
      </c>
      <c r="D63" s="174" t="s">
        <v>248</v>
      </c>
      <c r="E63" s="175">
        <v>3</v>
      </c>
      <c r="F63" s="176">
        <v>40251</v>
      </c>
      <c r="G63" s="175">
        <v>2</v>
      </c>
      <c r="H63" s="177" t="s">
        <v>943</v>
      </c>
      <c r="I63" s="66" t="s">
        <v>480</v>
      </c>
      <c r="J63" s="66" t="s">
        <v>480</v>
      </c>
      <c r="K63" s="195" t="s">
        <v>478</v>
      </c>
      <c r="L63" s="175" t="s">
        <v>470</v>
      </c>
      <c r="M63" s="66" t="s">
        <v>94</v>
      </c>
      <c r="N63" s="66" t="s">
        <v>94</v>
      </c>
      <c r="O63" s="66"/>
      <c r="P63" s="66"/>
      <c r="Q63" s="66"/>
      <c r="R63" s="66"/>
      <c r="U63" s="181"/>
      <c r="X63" s="175" t="s">
        <v>189</v>
      </c>
      <c r="Y63" s="175" t="s">
        <v>413</v>
      </c>
      <c r="Z63" s="66" t="s">
        <v>53</v>
      </c>
    </row>
    <row r="64" spans="1:27" s="180" customFormat="1" ht="23.25" customHeight="1" x14ac:dyDescent="0.25">
      <c r="A64" s="65"/>
      <c r="B64" s="172">
        <v>56</v>
      </c>
      <c r="C64" s="173" t="s">
        <v>245</v>
      </c>
      <c r="D64" s="174" t="s">
        <v>249</v>
      </c>
      <c r="E64" s="175">
        <v>3</v>
      </c>
      <c r="F64" s="176">
        <v>41008</v>
      </c>
      <c r="G64" s="175">
        <v>2</v>
      </c>
      <c r="H64" s="177" t="s">
        <v>944</v>
      </c>
      <c r="I64" s="66" t="s">
        <v>480</v>
      </c>
      <c r="J64" s="66" t="s">
        <v>480</v>
      </c>
      <c r="K64" s="195" t="s">
        <v>478</v>
      </c>
      <c r="L64" s="175" t="s">
        <v>470</v>
      </c>
      <c r="M64" s="66" t="s">
        <v>94</v>
      </c>
      <c r="N64" s="66" t="s">
        <v>94</v>
      </c>
      <c r="O64" s="66"/>
      <c r="P64" s="66"/>
      <c r="Q64" s="66"/>
      <c r="R64" s="66"/>
      <c r="U64" s="181"/>
      <c r="X64" s="175" t="s">
        <v>189</v>
      </c>
      <c r="Y64" s="175" t="s">
        <v>413</v>
      </c>
      <c r="Z64" s="66" t="s">
        <v>53</v>
      </c>
    </row>
    <row r="65" spans="1:26" s="180" customFormat="1" ht="23.25" customHeight="1" x14ac:dyDescent="0.25">
      <c r="A65" s="65"/>
      <c r="B65" s="172">
        <v>57</v>
      </c>
      <c r="C65" s="173" t="s">
        <v>245</v>
      </c>
      <c r="D65" s="245" t="s">
        <v>1115</v>
      </c>
      <c r="E65" s="175">
        <v>5</v>
      </c>
      <c r="F65" s="176" t="s">
        <v>1116</v>
      </c>
      <c r="G65" s="175">
        <v>2</v>
      </c>
      <c r="H65" s="240" t="s">
        <v>1138</v>
      </c>
      <c r="I65" s="66" t="s">
        <v>480</v>
      </c>
      <c r="J65" s="66" t="s">
        <v>480</v>
      </c>
      <c r="K65" s="195" t="s">
        <v>478</v>
      </c>
      <c r="L65" s="175" t="s">
        <v>470</v>
      </c>
      <c r="M65" s="66" t="s">
        <v>94</v>
      </c>
      <c r="N65" s="66" t="s">
        <v>94</v>
      </c>
      <c r="O65" s="66"/>
      <c r="P65" s="66"/>
      <c r="Q65" s="66"/>
      <c r="R65" s="66"/>
      <c r="U65" s="181"/>
      <c r="X65" s="175" t="s">
        <v>192</v>
      </c>
      <c r="Y65" s="175" t="s">
        <v>413</v>
      </c>
      <c r="Z65" s="66" t="s">
        <v>53</v>
      </c>
    </row>
    <row r="66" spans="1:26" s="171" customFormat="1" ht="23.25" customHeight="1" x14ac:dyDescent="0.2">
      <c r="A66" s="165" t="s">
        <v>842</v>
      </c>
      <c r="B66" s="166">
        <v>58</v>
      </c>
      <c r="C66" s="192" t="s">
        <v>261</v>
      </c>
      <c r="D66" s="192" t="s">
        <v>261</v>
      </c>
      <c r="E66" s="185">
        <v>1</v>
      </c>
      <c r="F66" s="208" t="s">
        <v>759</v>
      </c>
      <c r="G66" s="198">
        <v>1</v>
      </c>
      <c r="H66" s="187" t="s">
        <v>1139</v>
      </c>
      <c r="I66" s="165" t="s">
        <v>480</v>
      </c>
      <c r="J66" s="165" t="s">
        <v>480</v>
      </c>
      <c r="K66" s="188" t="s">
        <v>478</v>
      </c>
      <c r="L66" s="185" t="s">
        <v>470</v>
      </c>
      <c r="M66" s="165" t="s">
        <v>94</v>
      </c>
      <c r="N66" s="165" t="s">
        <v>94</v>
      </c>
      <c r="O66" s="165" t="s">
        <v>479</v>
      </c>
      <c r="P66" s="165" t="s">
        <v>479</v>
      </c>
      <c r="Q66" s="165"/>
      <c r="R66" s="165"/>
      <c r="U66" s="189"/>
      <c r="X66" s="188" t="s">
        <v>187</v>
      </c>
      <c r="Y66" s="188" t="s">
        <v>414</v>
      </c>
      <c r="Z66" s="165" t="s">
        <v>53</v>
      </c>
    </row>
    <row r="67" spans="1:26" s="180" customFormat="1" ht="23.25" customHeight="1" x14ac:dyDescent="0.25">
      <c r="A67" s="65"/>
      <c r="B67" s="172">
        <v>59</v>
      </c>
      <c r="C67" s="173" t="s">
        <v>261</v>
      </c>
      <c r="D67" s="174" t="s">
        <v>262</v>
      </c>
      <c r="E67" s="175">
        <v>3</v>
      </c>
      <c r="F67" s="176" t="s">
        <v>771</v>
      </c>
      <c r="G67" s="175">
        <v>2</v>
      </c>
      <c r="H67" s="177" t="s">
        <v>945</v>
      </c>
      <c r="I67" s="66" t="s">
        <v>480</v>
      </c>
      <c r="J67" s="66" t="s">
        <v>480</v>
      </c>
      <c r="K67" s="195" t="s">
        <v>478</v>
      </c>
      <c r="L67" s="178" t="s">
        <v>470</v>
      </c>
      <c r="M67" s="66" t="s">
        <v>94</v>
      </c>
      <c r="N67" s="66" t="s">
        <v>94</v>
      </c>
      <c r="O67" s="66"/>
      <c r="P67" s="66"/>
      <c r="Q67" s="66"/>
      <c r="R67" s="66"/>
      <c r="U67" s="181"/>
      <c r="X67" s="200" t="s">
        <v>189</v>
      </c>
      <c r="Y67" s="195" t="s">
        <v>413</v>
      </c>
      <c r="Z67" s="66" t="s">
        <v>53</v>
      </c>
    </row>
    <row r="68" spans="1:26" s="171" customFormat="1" ht="24" customHeight="1" x14ac:dyDescent="0.2">
      <c r="A68" s="165" t="s">
        <v>843</v>
      </c>
      <c r="B68" s="166">
        <v>60</v>
      </c>
      <c r="C68" s="192" t="s">
        <v>766</v>
      </c>
      <c r="D68" s="192" t="s">
        <v>766</v>
      </c>
      <c r="E68" s="185">
        <v>1</v>
      </c>
      <c r="F68" s="208">
        <v>27580</v>
      </c>
      <c r="G68" s="198">
        <v>1</v>
      </c>
      <c r="H68" s="187" t="s">
        <v>768</v>
      </c>
      <c r="I68" s="165" t="s">
        <v>480</v>
      </c>
      <c r="J68" s="165" t="s">
        <v>480</v>
      </c>
      <c r="K68" s="188" t="s">
        <v>478</v>
      </c>
      <c r="L68" s="185" t="s">
        <v>470</v>
      </c>
      <c r="M68" s="165" t="s">
        <v>94</v>
      </c>
      <c r="N68" s="165" t="s">
        <v>94</v>
      </c>
      <c r="O68" s="165"/>
      <c r="P68" s="165" t="s">
        <v>479</v>
      </c>
      <c r="Q68" s="165"/>
      <c r="R68" s="282"/>
      <c r="U68" s="246" t="s">
        <v>1087</v>
      </c>
      <c r="X68" s="188" t="s">
        <v>187</v>
      </c>
      <c r="Y68" s="188" t="s">
        <v>414</v>
      </c>
      <c r="Z68" s="165" t="s">
        <v>53</v>
      </c>
    </row>
    <row r="69" spans="1:26" s="180" customFormat="1" ht="24" customHeight="1" x14ac:dyDescent="0.25">
      <c r="A69" s="65"/>
      <c r="B69" s="172">
        <v>61</v>
      </c>
      <c r="C69" s="173" t="s">
        <v>766</v>
      </c>
      <c r="D69" s="243" t="s">
        <v>1118</v>
      </c>
      <c r="E69" s="178">
        <v>3</v>
      </c>
      <c r="F69" s="203" t="s">
        <v>1119</v>
      </c>
      <c r="G69" s="175">
        <v>1</v>
      </c>
      <c r="H69" s="247" t="s">
        <v>1120</v>
      </c>
      <c r="I69" s="66" t="s">
        <v>480</v>
      </c>
      <c r="J69" s="66" t="s">
        <v>480</v>
      </c>
      <c r="K69" s="195" t="s">
        <v>478</v>
      </c>
      <c r="L69" s="178" t="s">
        <v>470</v>
      </c>
      <c r="M69" s="66" t="s">
        <v>94</v>
      </c>
      <c r="N69" s="66" t="s">
        <v>94</v>
      </c>
      <c r="O69" s="66"/>
      <c r="P69" s="66"/>
      <c r="Q69" s="66"/>
      <c r="R69" s="66"/>
      <c r="U69" s="181"/>
      <c r="X69" s="244" t="s">
        <v>196</v>
      </c>
      <c r="Y69" s="244" t="s">
        <v>413</v>
      </c>
      <c r="Z69" s="66" t="s">
        <v>53</v>
      </c>
    </row>
    <row r="70" spans="1:26" s="180" customFormat="1" ht="24" customHeight="1" x14ac:dyDescent="0.25">
      <c r="A70" s="65"/>
      <c r="B70" s="172">
        <v>62</v>
      </c>
      <c r="C70" s="173" t="s">
        <v>766</v>
      </c>
      <c r="D70" s="173" t="s">
        <v>1045</v>
      </c>
      <c r="E70" s="175">
        <v>3</v>
      </c>
      <c r="F70" s="176">
        <v>37725</v>
      </c>
      <c r="G70" s="175">
        <v>2</v>
      </c>
      <c r="H70" s="248" t="s">
        <v>1046</v>
      </c>
      <c r="I70" s="66" t="s">
        <v>480</v>
      </c>
      <c r="J70" s="66" t="s">
        <v>480</v>
      </c>
      <c r="K70" s="195" t="s">
        <v>478</v>
      </c>
      <c r="L70" s="178" t="s">
        <v>470</v>
      </c>
      <c r="M70" s="66" t="s">
        <v>94</v>
      </c>
      <c r="N70" s="66" t="s">
        <v>94</v>
      </c>
      <c r="O70" s="66"/>
      <c r="P70" s="66"/>
      <c r="Q70" s="66"/>
      <c r="R70" s="66"/>
      <c r="U70" s="181"/>
      <c r="X70" s="244" t="s">
        <v>189</v>
      </c>
      <c r="Y70" s="244" t="s">
        <v>413</v>
      </c>
      <c r="Z70" s="66" t="s">
        <v>53</v>
      </c>
    </row>
    <row r="71" spans="1:26" s="180" customFormat="1" ht="24" customHeight="1" x14ac:dyDescent="0.25">
      <c r="A71" s="65"/>
      <c r="B71" s="172">
        <v>63</v>
      </c>
      <c r="C71" s="173" t="s">
        <v>766</v>
      </c>
      <c r="D71" s="173" t="s">
        <v>1047</v>
      </c>
      <c r="E71" s="175">
        <v>3</v>
      </c>
      <c r="F71" s="176">
        <v>41175</v>
      </c>
      <c r="G71" s="175">
        <v>2</v>
      </c>
      <c r="H71" s="248" t="s">
        <v>1048</v>
      </c>
      <c r="I71" s="66" t="s">
        <v>480</v>
      </c>
      <c r="J71" s="66" t="s">
        <v>480</v>
      </c>
      <c r="K71" s="195" t="s">
        <v>478</v>
      </c>
      <c r="L71" s="178" t="s">
        <v>470</v>
      </c>
      <c r="M71" s="66" t="s">
        <v>94</v>
      </c>
      <c r="N71" s="66" t="s">
        <v>94</v>
      </c>
      <c r="O71" s="66"/>
      <c r="P71" s="66"/>
      <c r="Q71" s="66"/>
      <c r="R71" s="66"/>
      <c r="U71" s="181"/>
      <c r="X71" s="244" t="s">
        <v>189</v>
      </c>
      <c r="Y71" s="244" t="s">
        <v>413</v>
      </c>
      <c r="Z71" s="66" t="s">
        <v>53</v>
      </c>
    </row>
    <row r="72" spans="1:26" s="171" customFormat="1" ht="23.25" customHeight="1" x14ac:dyDescent="0.2">
      <c r="A72" s="165" t="s">
        <v>844</v>
      </c>
      <c r="B72" s="166">
        <v>64</v>
      </c>
      <c r="C72" s="192" t="s">
        <v>258</v>
      </c>
      <c r="D72" s="192" t="s">
        <v>258</v>
      </c>
      <c r="E72" s="185">
        <v>1</v>
      </c>
      <c r="F72" s="208">
        <v>14020</v>
      </c>
      <c r="G72" s="198">
        <v>2</v>
      </c>
      <c r="H72" s="187" t="s">
        <v>441</v>
      </c>
      <c r="I72" s="165" t="s">
        <v>480</v>
      </c>
      <c r="J72" s="165" t="s">
        <v>480</v>
      </c>
      <c r="K72" s="188" t="s">
        <v>478</v>
      </c>
      <c r="L72" s="185" t="s">
        <v>470</v>
      </c>
      <c r="M72" s="165" t="s">
        <v>94</v>
      </c>
      <c r="N72" s="165" t="s">
        <v>94</v>
      </c>
      <c r="O72" s="165"/>
      <c r="P72" s="165" t="s">
        <v>479</v>
      </c>
      <c r="Q72" s="165"/>
      <c r="R72" s="165"/>
      <c r="U72" s="189"/>
      <c r="X72" s="188" t="s">
        <v>187</v>
      </c>
      <c r="Y72" s="188" t="s">
        <v>413</v>
      </c>
      <c r="Z72" s="165" t="s">
        <v>53</v>
      </c>
    </row>
    <row r="73" spans="1:26" s="180" customFormat="1" ht="23.25" customHeight="1" x14ac:dyDescent="0.25">
      <c r="A73" s="65"/>
      <c r="B73" s="172">
        <v>65</v>
      </c>
      <c r="C73" s="173" t="s">
        <v>258</v>
      </c>
      <c r="D73" s="174" t="s">
        <v>259</v>
      </c>
      <c r="E73" s="175">
        <v>3</v>
      </c>
      <c r="F73" s="176">
        <v>29435</v>
      </c>
      <c r="G73" s="175">
        <v>1</v>
      </c>
      <c r="H73" s="177" t="s">
        <v>442</v>
      </c>
      <c r="I73" s="66" t="s">
        <v>480</v>
      </c>
      <c r="J73" s="66" t="s">
        <v>480</v>
      </c>
      <c r="K73" s="195" t="s">
        <v>478</v>
      </c>
      <c r="L73" s="178" t="s">
        <v>470</v>
      </c>
      <c r="M73" s="66" t="s">
        <v>94</v>
      </c>
      <c r="N73" s="66" t="s">
        <v>94</v>
      </c>
      <c r="O73" s="66"/>
      <c r="P73" s="66"/>
      <c r="Q73" s="66"/>
      <c r="R73" s="66"/>
      <c r="U73" s="181"/>
      <c r="X73" s="200" t="s">
        <v>189</v>
      </c>
      <c r="Y73" s="195" t="s">
        <v>414</v>
      </c>
      <c r="Z73" s="66" t="s">
        <v>53</v>
      </c>
    </row>
    <row r="74" spans="1:26" s="180" customFormat="1" ht="23.25" customHeight="1" x14ac:dyDescent="0.25">
      <c r="A74" s="249"/>
      <c r="B74" s="172">
        <v>66</v>
      </c>
      <c r="C74" s="250" t="s">
        <v>258</v>
      </c>
      <c r="D74" s="251" t="s">
        <v>260</v>
      </c>
      <c r="E74" s="175">
        <v>3</v>
      </c>
      <c r="F74" s="176" t="s">
        <v>772</v>
      </c>
      <c r="G74" s="175">
        <v>2</v>
      </c>
      <c r="H74" s="252" t="s">
        <v>443</v>
      </c>
      <c r="I74" s="253" t="s">
        <v>480</v>
      </c>
      <c r="J74" s="66" t="s">
        <v>480</v>
      </c>
      <c r="K74" s="254" t="s">
        <v>478</v>
      </c>
      <c r="L74" s="255" t="s">
        <v>470</v>
      </c>
      <c r="M74" s="66" t="s">
        <v>94</v>
      </c>
      <c r="N74" s="66" t="s">
        <v>94</v>
      </c>
      <c r="O74" s="253"/>
      <c r="P74" s="253" t="s">
        <v>479</v>
      </c>
      <c r="Q74" s="253"/>
      <c r="R74" s="253"/>
      <c r="U74" s="181"/>
      <c r="X74" s="256" t="s">
        <v>189</v>
      </c>
      <c r="Y74" s="254" t="s">
        <v>413</v>
      </c>
      <c r="Z74" s="253" t="s">
        <v>53</v>
      </c>
    </row>
    <row r="75" spans="1:26" s="171" customFormat="1" ht="31.5" customHeight="1" x14ac:dyDescent="0.2">
      <c r="A75" s="165" t="s">
        <v>845</v>
      </c>
      <c r="B75" s="166">
        <v>67</v>
      </c>
      <c r="C75" s="192" t="s">
        <v>251</v>
      </c>
      <c r="D75" s="192" t="s">
        <v>251</v>
      </c>
      <c r="E75" s="185">
        <v>1</v>
      </c>
      <c r="F75" s="208">
        <v>27957</v>
      </c>
      <c r="G75" s="198">
        <v>1</v>
      </c>
      <c r="H75" s="187" t="s">
        <v>946</v>
      </c>
      <c r="I75" s="165" t="s">
        <v>480</v>
      </c>
      <c r="J75" s="165" t="s">
        <v>480</v>
      </c>
      <c r="K75" s="188" t="s">
        <v>478</v>
      </c>
      <c r="L75" s="185" t="s">
        <v>470</v>
      </c>
      <c r="M75" s="165" t="s">
        <v>94</v>
      </c>
      <c r="N75" s="165" t="s">
        <v>94</v>
      </c>
      <c r="O75" s="165"/>
      <c r="P75" s="165"/>
      <c r="Q75" s="165"/>
      <c r="R75" s="165"/>
      <c r="U75" s="189" t="s">
        <v>1086</v>
      </c>
      <c r="X75" s="188" t="s">
        <v>187</v>
      </c>
      <c r="Y75" s="188" t="s">
        <v>414</v>
      </c>
      <c r="Z75" s="165" t="s">
        <v>53</v>
      </c>
    </row>
    <row r="76" spans="1:26" s="180" customFormat="1" ht="23.25" customHeight="1" x14ac:dyDescent="0.25">
      <c r="A76" s="65"/>
      <c r="B76" s="172">
        <v>68</v>
      </c>
      <c r="C76" s="173" t="s">
        <v>251</v>
      </c>
      <c r="D76" s="173" t="s">
        <v>252</v>
      </c>
      <c r="E76" s="178">
        <v>2</v>
      </c>
      <c r="F76" s="176">
        <v>28297</v>
      </c>
      <c r="G76" s="175">
        <v>2</v>
      </c>
      <c r="H76" s="177" t="s">
        <v>947</v>
      </c>
      <c r="I76" s="66" t="s">
        <v>480</v>
      </c>
      <c r="J76" s="66" t="s">
        <v>480</v>
      </c>
      <c r="K76" s="195" t="s">
        <v>478</v>
      </c>
      <c r="L76" s="178" t="s">
        <v>470</v>
      </c>
      <c r="M76" s="66" t="s">
        <v>94</v>
      </c>
      <c r="N76" s="66" t="s">
        <v>94</v>
      </c>
      <c r="O76" s="66"/>
      <c r="P76" s="66"/>
      <c r="Q76" s="66"/>
      <c r="R76" s="66"/>
      <c r="U76" s="181"/>
      <c r="X76" s="195" t="s">
        <v>196</v>
      </c>
      <c r="Y76" s="195" t="s">
        <v>413</v>
      </c>
      <c r="Z76" s="66" t="s">
        <v>53</v>
      </c>
    </row>
    <row r="77" spans="1:26" s="180" customFormat="1" ht="29.25" customHeight="1" x14ac:dyDescent="0.25">
      <c r="A77" s="65"/>
      <c r="B77" s="172">
        <v>69</v>
      </c>
      <c r="C77" s="173" t="s">
        <v>251</v>
      </c>
      <c r="D77" s="173" t="s">
        <v>253</v>
      </c>
      <c r="E77" s="175">
        <v>3</v>
      </c>
      <c r="F77" s="176">
        <v>38185</v>
      </c>
      <c r="G77" s="175">
        <v>2</v>
      </c>
      <c r="H77" s="177" t="s">
        <v>948</v>
      </c>
      <c r="I77" s="66" t="s">
        <v>480</v>
      </c>
      <c r="J77" s="66" t="s">
        <v>480</v>
      </c>
      <c r="K77" s="195" t="s">
        <v>478</v>
      </c>
      <c r="L77" s="178" t="s">
        <v>470</v>
      </c>
      <c r="M77" s="66" t="s">
        <v>94</v>
      </c>
      <c r="N77" s="66" t="s">
        <v>94</v>
      </c>
      <c r="O77" s="66"/>
      <c r="P77" s="66"/>
      <c r="Q77" s="66"/>
      <c r="R77" s="66"/>
      <c r="U77" s="181"/>
      <c r="X77" s="195" t="s">
        <v>189</v>
      </c>
      <c r="Y77" s="195" t="s">
        <v>413</v>
      </c>
      <c r="Z77" s="66" t="s">
        <v>53</v>
      </c>
    </row>
    <row r="78" spans="1:26" s="180" customFormat="1" ht="23.25" customHeight="1" x14ac:dyDescent="0.25">
      <c r="A78" s="65"/>
      <c r="B78" s="172">
        <v>70</v>
      </c>
      <c r="C78" s="173" t="s">
        <v>251</v>
      </c>
      <c r="D78" s="173" t="s">
        <v>254</v>
      </c>
      <c r="E78" s="175">
        <v>3</v>
      </c>
      <c r="F78" s="176" t="s">
        <v>374</v>
      </c>
      <c r="G78" s="175">
        <v>1</v>
      </c>
      <c r="H78" s="177" t="s">
        <v>949</v>
      </c>
      <c r="I78" s="66" t="s">
        <v>480</v>
      </c>
      <c r="J78" s="66" t="s">
        <v>480</v>
      </c>
      <c r="K78" s="195" t="s">
        <v>478</v>
      </c>
      <c r="L78" s="178" t="s">
        <v>470</v>
      </c>
      <c r="M78" s="66" t="s">
        <v>94</v>
      </c>
      <c r="N78" s="66" t="s">
        <v>94</v>
      </c>
      <c r="O78" s="66"/>
      <c r="P78" s="66"/>
      <c r="Q78" s="66"/>
      <c r="R78" s="66"/>
      <c r="U78" s="181"/>
      <c r="X78" s="195" t="s">
        <v>189</v>
      </c>
      <c r="Y78" s="195" t="s">
        <v>414</v>
      </c>
      <c r="Z78" s="66" t="s">
        <v>53</v>
      </c>
    </row>
    <row r="79" spans="1:26" s="180" customFormat="1" ht="23.25" customHeight="1" x14ac:dyDescent="0.25">
      <c r="A79" s="65"/>
      <c r="B79" s="172">
        <v>71</v>
      </c>
      <c r="C79" s="173" t="s">
        <v>251</v>
      </c>
      <c r="D79" s="173" t="s">
        <v>765</v>
      </c>
      <c r="E79" s="175">
        <v>3</v>
      </c>
      <c r="F79" s="176" t="s">
        <v>375</v>
      </c>
      <c r="G79" s="175">
        <v>1</v>
      </c>
      <c r="H79" s="177" t="s">
        <v>950</v>
      </c>
      <c r="I79" s="66" t="s">
        <v>480</v>
      </c>
      <c r="J79" s="66" t="s">
        <v>480</v>
      </c>
      <c r="K79" s="195" t="s">
        <v>478</v>
      </c>
      <c r="L79" s="178" t="s">
        <v>470</v>
      </c>
      <c r="M79" s="66" t="s">
        <v>94</v>
      </c>
      <c r="N79" s="66" t="s">
        <v>94</v>
      </c>
      <c r="O79" s="66"/>
      <c r="P79" s="66"/>
      <c r="Q79" s="66"/>
      <c r="R79" s="66"/>
      <c r="U79" s="181"/>
      <c r="X79" s="195" t="s">
        <v>189</v>
      </c>
      <c r="Y79" s="195" t="s">
        <v>414</v>
      </c>
      <c r="Z79" s="66" t="s">
        <v>53</v>
      </c>
    </row>
    <row r="80" spans="1:26" s="180" customFormat="1" ht="29.25" customHeight="1" x14ac:dyDescent="0.25">
      <c r="A80" s="65"/>
      <c r="B80" s="172">
        <v>72</v>
      </c>
      <c r="C80" s="173" t="s">
        <v>251</v>
      </c>
      <c r="D80" s="207" t="s">
        <v>255</v>
      </c>
      <c r="E80" s="175">
        <v>3</v>
      </c>
      <c r="F80" s="176">
        <v>42583</v>
      </c>
      <c r="G80" s="175">
        <v>2</v>
      </c>
      <c r="H80" s="177" t="s">
        <v>951</v>
      </c>
      <c r="I80" s="66" t="s">
        <v>480</v>
      </c>
      <c r="J80" s="66" t="s">
        <v>480</v>
      </c>
      <c r="K80" s="195" t="s">
        <v>478</v>
      </c>
      <c r="L80" s="178" t="s">
        <v>470</v>
      </c>
      <c r="M80" s="66" t="s">
        <v>94</v>
      </c>
      <c r="N80" s="66" t="s">
        <v>94</v>
      </c>
      <c r="O80" s="66"/>
      <c r="P80" s="66"/>
      <c r="Q80" s="66"/>
      <c r="R80" s="66"/>
      <c r="U80" s="181"/>
      <c r="X80" s="195" t="s">
        <v>189</v>
      </c>
      <c r="Y80" s="195" t="s">
        <v>413</v>
      </c>
      <c r="Z80" s="66" t="s">
        <v>53</v>
      </c>
    </row>
    <row r="81" spans="1:26" s="171" customFormat="1" ht="31.5" customHeight="1" x14ac:dyDescent="0.2">
      <c r="A81" s="165" t="s">
        <v>846</v>
      </c>
      <c r="B81" s="166">
        <v>73</v>
      </c>
      <c r="C81" s="192" t="s">
        <v>1162</v>
      </c>
      <c r="D81" s="192" t="s">
        <v>1162</v>
      </c>
      <c r="E81" s="185">
        <v>1</v>
      </c>
      <c r="F81" s="208">
        <v>29100</v>
      </c>
      <c r="G81" s="198">
        <v>1</v>
      </c>
      <c r="H81" s="187" t="s">
        <v>1164</v>
      </c>
      <c r="I81" s="165" t="s">
        <v>480</v>
      </c>
      <c r="J81" s="165" t="s">
        <v>480</v>
      </c>
      <c r="K81" s="188" t="s">
        <v>478</v>
      </c>
      <c r="L81" s="185" t="s">
        <v>470</v>
      </c>
      <c r="M81" s="165" t="s">
        <v>94</v>
      </c>
      <c r="N81" s="165" t="s">
        <v>94</v>
      </c>
      <c r="O81" s="165"/>
      <c r="P81" s="165"/>
      <c r="Q81" s="165"/>
      <c r="R81" s="282" t="s">
        <v>1149</v>
      </c>
      <c r="U81" s="189"/>
      <c r="X81" s="188" t="s">
        <v>187</v>
      </c>
      <c r="Y81" s="188" t="s">
        <v>414</v>
      </c>
      <c r="Z81" s="165" t="s">
        <v>53</v>
      </c>
    </row>
    <row r="82" spans="1:26" s="180" customFormat="1" ht="29.25" customHeight="1" x14ac:dyDescent="0.25">
      <c r="A82" s="65"/>
      <c r="B82" s="172">
        <v>74</v>
      </c>
      <c r="C82" s="173" t="s">
        <v>1162</v>
      </c>
      <c r="D82" s="173" t="s">
        <v>1063</v>
      </c>
      <c r="E82" s="175">
        <v>2</v>
      </c>
      <c r="F82" s="176">
        <v>30734</v>
      </c>
      <c r="G82" s="175">
        <v>2</v>
      </c>
      <c r="H82" s="177" t="s">
        <v>1165</v>
      </c>
      <c r="I82" s="66" t="s">
        <v>480</v>
      </c>
      <c r="J82" s="66" t="s">
        <v>480</v>
      </c>
      <c r="K82" s="195" t="s">
        <v>478</v>
      </c>
      <c r="L82" s="178" t="s">
        <v>470</v>
      </c>
      <c r="M82" s="66" t="s">
        <v>94</v>
      </c>
      <c r="N82" s="66" t="s">
        <v>94</v>
      </c>
      <c r="O82" s="66"/>
      <c r="P82" s="66"/>
      <c r="Q82" s="66"/>
      <c r="R82" s="299" t="s">
        <v>1149</v>
      </c>
      <c r="U82" s="181"/>
      <c r="X82" s="195" t="s">
        <v>196</v>
      </c>
      <c r="Y82" s="195" t="s">
        <v>413</v>
      </c>
      <c r="Z82" s="66" t="s">
        <v>53</v>
      </c>
    </row>
    <row r="83" spans="1:26" s="180" customFormat="1" ht="29.25" customHeight="1" x14ac:dyDescent="0.25">
      <c r="A83" s="65"/>
      <c r="B83" s="172">
        <v>75</v>
      </c>
      <c r="C83" s="173" t="s">
        <v>1162</v>
      </c>
      <c r="D83" s="173" t="s">
        <v>1064</v>
      </c>
      <c r="E83" s="175">
        <v>3</v>
      </c>
      <c r="F83" s="176">
        <v>39667</v>
      </c>
      <c r="G83" s="175">
        <v>1</v>
      </c>
      <c r="H83" s="177" t="s">
        <v>1166</v>
      </c>
      <c r="I83" s="66" t="s">
        <v>480</v>
      </c>
      <c r="J83" s="66" t="s">
        <v>480</v>
      </c>
      <c r="K83" s="195" t="s">
        <v>478</v>
      </c>
      <c r="L83" s="178" t="s">
        <v>470</v>
      </c>
      <c r="M83" s="66" t="s">
        <v>94</v>
      </c>
      <c r="N83" s="66" t="s">
        <v>94</v>
      </c>
      <c r="O83" s="66"/>
      <c r="P83" s="66"/>
      <c r="Q83" s="66"/>
      <c r="R83" s="299" t="s">
        <v>1149</v>
      </c>
      <c r="U83" s="181"/>
      <c r="X83" s="195" t="s">
        <v>189</v>
      </c>
      <c r="Y83" s="195" t="s">
        <v>414</v>
      </c>
      <c r="Z83" s="66" t="s">
        <v>53</v>
      </c>
    </row>
    <row r="84" spans="1:26" s="180" customFormat="1" ht="29.25" customHeight="1" x14ac:dyDescent="0.25">
      <c r="A84" s="65"/>
      <c r="B84" s="172">
        <v>76</v>
      </c>
      <c r="C84" s="173" t="s">
        <v>1162</v>
      </c>
      <c r="D84" s="173" t="s">
        <v>1065</v>
      </c>
      <c r="E84" s="175">
        <v>3</v>
      </c>
      <c r="F84" s="176">
        <v>40278</v>
      </c>
      <c r="G84" s="175">
        <v>1</v>
      </c>
      <c r="H84" s="177" t="s">
        <v>1167</v>
      </c>
      <c r="I84" s="66" t="s">
        <v>480</v>
      </c>
      <c r="J84" s="66" t="s">
        <v>480</v>
      </c>
      <c r="K84" s="195" t="s">
        <v>478</v>
      </c>
      <c r="L84" s="178" t="s">
        <v>470</v>
      </c>
      <c r="M84" s="66" t="s">
        <v>94</v>
      </c>
      <c r="N84" s="66" t="s">
        <v>94</v>
      </c>
      <c r="O84" s="66"/>
      <c r="P84" s="66"/>
      <c r="Q84" s="66"/>
      <c r="R84" s="299" t="s">
        <v>1149</v>
      </c>
      <c r="U84" s="181"/>
      <c r="X84" s="195" t="s">
        <v>189</v>
      </c>
      <c r="Y84" s="195" t="s">
        <v>414</v>
      </c>
      <c r="Z84" s="66" t="s">
        <v>53</v>
      </c>
    </row>
    <row r="85" spans="1:26" s="180" customFormat="1" ht="29.25" customHeight="1" x14ac:dyDescent="0.25">
      <c r="A85" s="65"/>
      <c r="B85" s="172">
        <v>77</v>
      </c>
      <c r="C85" s="173" t="s">
        <v>1162</v>
      </c>
      <c r="D85" s="173" t="s">
        <v>1163</v>
      </c>
      <c r="E85" s="175">
        <v>3</v>
      </c>
      <c r="F85" s="176">
        <v>42294</v>
      </c>
      <c r="G85" s="175">
        <v>2</v>
      </c>
      <c r="H85" s="177" t="s">
        <v>1168</v>
      </c>
      <c r="I85" s="66" t="s">
        <v>480</v>
      </c>
      <c r="J85" s="66" t="s">
        <v>480</v>
      </c>
      <c r="K85" s="195" t="s">
        <v>478</v>
      </c>
      <c r="L85" s="178" t="s">
        <v>470</v>
      </c>
      <c r="M85" s="66" t="s">
        <v>94</v>
      </c>
      <c r="N85" s="66" t="s">
        <v>94</v>
      </c>
      <c r="O85" s="66"/>
      <c r="P85" s="66"/>
      <c r="Q85" s="66"/>
      <c r="R85" s="299" t="s">
        <v>1149</v>
      </c>
      <c r="U85" s="181"/>
      <c r="X85" s="195" t="s">
        <v>189</v>
      </c>
      <c r="Y85" s="195" t="s">
        <v>413</v>
      </c>
      <c r="Z85" s="66" t="s">
        <v>53</v>
      </c>
    </row>
    <row r="86" spans="1:26" s="180" customFormat="1" ht="29.25" customHeight="1" x14ac:dyDescent="0.25">
      <c r="A86" s="65"/>
      <c r="B86" s="172">
        <v>78</v>
      </c>
      <c r="C86" s="173" t="s">
        <v>1162</v>
      </c>
      <c r="D86" s="173" t="s">
        <v>1071</v>
      </c>
      <c r="E86" s="175">
        <v>3</v>
      </c>
      <c r="F86" s="176">
        <v>44068</v>
      </c>
      <c r="G86" s="175">
        <v>2</v>
      </c>
      <c r="H86" s="177" t="s">
        <v>1169</v>
      </c>
      <c r="I86" s="66" t="s">
        <v>480</v>
      </c>
      <c r="J86" s="66" t="s">
        <v>480</v>
      </c>
      <c r="K86" s="195" t="s">
        <v>478</v>
      </c>
      <c r="L86" s="178" t="s">
        <v>470</v>
      </c>
      <c r="M86" s="66" t="s">
        <v>94</v>
      </c>
      <c r="N86" s="66" t="s">
        <v>94</v>
      </c>
      <c r="O86" s="66"/>
      <c r="P86" s="66"/>
      <c r="Q86" s="66"/>
      <c r="R86" s="299" t="s">
        <v>1149</v>
      </c>
      <c r="U86" s="181"/>
      <c r="X86" s="195" t="s">
        <v>189</v>
      </c>
      <c r="Y86" s="195" t="s">
        <v>413</v>
      </c>
      <c r="Z86" s="66" t="s">
        <v>53</v>
      </c>
    </row>
    <row r="87" spans="1:26" s="171" customFormat="1" ht="23.25" customHeight="1" x14ac:dyDescent="0.2">
      <c r="A87" s="165" t="s">
        <v>847</v>
      </c>
      <c r="B87" s="166">
        <v>79</v>
      </c>
      <c r="C87" s="192" t="s">
        <v>268</v>
      </c>
      <c r="D87" s="192" t="s">
        <v>268</v>
      </c>
      <c r="E87" s="185">
        <v>1</v>
      </c>
      <c r="F87" s="208">
        <v>13576</v>
      </c>
      <c r="G87" s="198">
        <v>1</v>
      </c>
      <c r="H87" s="187" t="s">
        <v>444</v>
      </c>
      <c r="I87" s="165" t="s">
        <v>480</v>
      </c>
      <c r="J87" s="165" t="s">
        <v>480</v>
      </c>
      <c r="K87" s="185" t="s">
        <v>478</v>
      </c>
      <c r="L87" s="185" t="s">
        <v>471</v>
      </c>
      <c r="M87" s="165" t="s">
        <v>94</v>
      </c>
      <c r="N87" s="165" t="s">
        <v>94</v>
      </c>
      <c r="O87" s="165" t="s">
        <v>479</v>
      </c>
      <c r="P87" s="165" t="s">
        <v>479</v>
      </c>
      <c r="Q87" s="165"/>
      <c r="R87" s="165"/>
      <c r="T87" s="171" t="s">
        <v>701</v>
      </c>
      <c r="U87" s="189"/>
      <c r="X87" s="185" t="s">
        <v>187</v>
      </c>
      <c r="Y87" s="185" t="s">
        <v>414</v>
      </c>
      <c r="Z87" s="165" t="s">
        <v>53</v>
      </c>
    </row>
    <row r="88" spans="1:26" s="171" customFormat="1" ht="23.25" customHeight="1" x14ac:dyDescent="0.2">
      <c r="A88" s="165" t="s">
        <v>848</v>
      </c>
      <c r="B88" s="166">
        <v>80</v>
      </c>
      <c r="C88" s="192" t="s">
        <v>269</v>
      </c>
      <c r="D88" s="192" t="s">
        <v>269</v>
      </c>
      <c r="E88" s="185">
        <v>1</v>
      </c>
      <c r="F88" s="208">
        <v>23776</v>
      </c>
      <c r="G88" s="198">
        <v>2</v>
      </c>
      <c r="H88" s="187" t="s">
        <v>921</v>
      </c>
      <c r="I88" s="165" t="s">
        <v>480</v>
      </c>
      <c r="J88" s="165" t="s">
        <v>480</v>
      </c>
      <c r="K88" s="188" t="s">
        <v>478</v>
      </c>
      <c r="L88" s="185" t="s">
        <v>471</v>
      </c>
      <c r="M88" s="165" t="s">
        <v>94</v>
      </c>
      <c r="N88" s="165" t="s">
        <v>94</v>
      </c>
      <c r="O88" s="165"/>
      <c r="P88" s="165"/>
      <c r="Q88" s="165"/>
      <c r="R88" s="165"/>
      <c r="U88" s="189" t="s">
        <v>1088</v>
      </c>
      <c r="X88" s="185" t="s">
        <v>187</v>
      </c>
      <c r="Y88" s="185" t="s">
        <v>413</v>
      </c>
      <c r="Z88" s="165" t="s">
        <v>53</v>
      </c>
    </row>
    <row r="89" spans="1:26" s="171" customFormat="1" ht="23.25" customHeight="1" x14ac:dyDescent="0.2">
      <c r="A89" s="165" t="s">
        <v>849</v>
      </c>
      <c r="B89" s="166">
        <v>81</v>
      </c>
      <c r="C89" s="192" t="s">
        <v>275</v>
      </c>
      <c r="D89" s="192" t="s">
        <v>275</v>
      </c>
      <c r="E89" s="185">
        <v>1</v>
      </c>
      <c r="F89" s="208">
        <v>17763</v>
      </c>
      <c r="G89" s="198">
        <v>1</v>
      </c>
      <c r="H89" s="187" t="s">
        <v>923</v>
      </c>
      <c r="I89" s="165" t="s">
        <v>480</v>
      </c>
      <c r="J89" s="165" t="s">
        <v>480</v>
      </c>
      <c r="K89" s="185" t="s">
        <v>478</v>
      </c>
      <c r="L89" s="185" t="s">
        <v>471</v>
      </c>
      <c r="M89" s="165" t="s">
        <v>94</v>
      </c>
      <c r="N89" s="165" t="s">
        <v>94</v>
      </c>
      <c r="O89" s="165"/>
      <c r="P89" s="165"/>
      <c r="Q89" s="165"/>
      <c r="R89" s="165"/>
      <c r="U89" s="189" t="s">
        <v>1089</v>
      </c>
      <c r="X89" s="185" t="s">
        <v>187</v>
      </c>
      <c r="Y89" s="185" t="s">
        <v>414</v>
      </c>
      <c r="Z89" s="165" t="s">
        <v>53</v>
      </c>
    </row>
    <row r="90" spans="1:26" s="180" customFormat="1" ht="23.25" customHeight="1" x14ac:dyDescent="0.25">
      <c r="A90" s="65"/>
      <c r="B90" s="172">
        <v>82</v>
      </c>
      <c r="C90" s="173" t="s">
        <v>275</v>
      </c>
      <c r="D90" s="174" t="s">
        <v>276</v>
      </c>
      <c r="E90" s="178">
        <v>2</v>
      </c>
      <c r="F90" s="176" t="s">
        <v>383</v>
      </c>
      <c r="G90" s="175">
        <v>2</v>
      </c>
      <c r="H90" s="177" t="s">
        <v>728</v>
      </c>
      <c r="I90" s="66" t="s">
        <v>480</v>
      </c>
      <c r="J90" s="66" t="s">
        <v>480</v>
      </c>
      <c r="K90" s="178" t="s">
        <v>478</v>
      </c>
      <c r="L90" s="179" t="s">
        <v>471</v>
      </c>
      <c r="M90" s="66" t="s">
        <v>94</v>
      </c>
      <c r="N90" s="66" t="s">
        <v>94</v>
      </c>
      <c r="O90" s="66"/>
      <c r="P90" s="66"/>
      <c r="Q90" s="66"/>
      <c r="R90" s="66"/>
      <c r="U90" s="181"/>
      <c r="X90" s="175" t="s">
        <v>196</v>
      </c>
      <c r="Y90" s="175" t="s">
        <v>413</v>
      </c>
      <c r="Z90" s="66" t="s">
        <v>53</v>
      </c>
    </row>
    <row r="91" spans="1:26" s="171" customFormat="1" ht="27.75" customHeight="1" x14ac:dyDescent="0.2">
      <c r="A91" s="165" t="s">
        <v>850</v>
      </c>
      <c r="B91" s="166">
        <v>83</v>
      </c>
      <c r="C91" s="192" t="s">
        <v>1068</v>
      </c>
      <c r="D91" s="192" t="s">
        <v>1068</v>
      </c>
      <c r="E91" s="185">
        <v>1</v>
      </c>
      <c r="F91" s="208">
        <v>31251</v>
      </c>
      <c r="G91" s="198">
        <v>1</v>
      </c>
      <c r="H91" s="187" t="s">
        <v>1143</v>
      </c>
      <c r="I91" s="165" t="s">
        <v>480</v>
      </c>
      <c r="J91" s="165" t="s">
        <v>480</v>
      </c>
      <c r="K91" s="185" t="s">
        <v>478</v>
      </c>
      <c r="L91" s="185" t="s">
        <v>471</v>
      </c>
      <c r="M91" s="165" t="s">
        <v>94</v>
      </c>
      <c r="N91" s="165" t="s">
        <v>94</v>
      </c>
      <c r="O91" s="165"/>
      <c r="P91" s="165"/>
      <c r="Q91" s="165"/>
      <c r="R91" s="282" t="s">
        <v>1149</v>
      </c>
      <c r="U91" s="189"/>
      <c r="X91" s="185" t="s">
        <v>187</v>
      </c>
      <c r="Y91" s="185" t="s">
        <v>414</v>
      </c>
      <c r="Z91" s="165" t="s">
        <v>53</v>
      </c>
    </row>
    <row r="92" spans="1:26" s="180" customFormat="1" ht="23.25" customHeight="1" x14ac:dyDescent="0.25">
      <c r="A92" s="65"/>
      <c r="B92" s="172">
        <v>84</v>
      </c>
      <c r="C92" s="173" t="s">
        <v>1068</v>
      </c>
      <c r="D92" s="174" t="s">
        <v>1142</v>
      </c>
      <c r="E92" s="178">
        <v>3</v>
      </c>
      <c r="F92" s="176">
        <v>42087</v>
      </c>
      <c r="G92" s="175">
        <v>1</v>
      </c>
      <c r="H92" s="177" t="s">
        <v>1144</v>
      </c>
      <c r="I92" s="66" t="s">
        <v>480</v>
      </c>
      <c r="J92" s="66" t="s">
        <v>480</v>
      </c>
      <c r="K92" s="178" t="s">
        <v>478</v>
      </c>
      <c r="L92" s="178" t="s">
        <v>471</v>
      </c>
      <c r="M92" s="66" t="s">
        <v>94</v>
      </c>
      <c r="N92" s="66" t="s">
        <v>94</v>
      </c>
      <c r="O92" s="66"/>
      <c r="P92" s="66"/>
      <c r="Q92" s="66"/>
      <c r="R92" s="66" t="s">
        <v>1149</v>
      </c>
      <c r="U92" s="181"/>
      <c r="X92" s="175" t="s">
        <v>189</v>
      </c>
      <c r="Y92" s="175" t="s">
        <v>414</v>
      </c>
      <c r="Z92" s="66" t="s">
        <v>53</v>
      </c>
    </row>
    <row r="93" spans="1:26" s="180" customFormat="1" ht="23.25" customHeight="1" x14ac:dyDescent="0.25">
      <c r="A93" s="65"/>
      <c r="B93" s="172">
        <v>85</v>
      </c>
      <c r="C93" s="173" t="s">
        <v>1068</v>
      </c>
      <c r="D93" s="174" t="s">
        <v>1070</v>
      </c>
      <c r="E93" s="178">
        <v>3</v>
      </c>
      <c r="F93" s="176">
        <v>43132</v>
      </c>
      <c r="G93" s="175">
        <v>1</v>
      </c>
      <c r="H93" s="177" t="s">
        <v>1145</v>
      </c>
      <c r="I93" s="66" t="s">
        <v>480</v>
      </c>
      <c r="J93" s="66" t="s">
        <v>480</v>
      </c>
      <c r="K93" s="178" t="s">
        <v>478</v>
      </c>
      <c r="L93" s="178" t="s">
        <v>471</v>
      </c>
      <c r="M93" s="66" t="s">
        <v>94</v>
      </c>
      <c r="N93" s="66" t="s">
        <v>94</v>
      </c>
      <c r="O93" s="66"/>
      <c r="P93" s="66"/>
      <c r="Q93" s="66"/>
      <c r="R93" s="66" t="s">
        <v>1149</v>
      </c>
      <c r="U93" s="181"/>
      <c r="X93" s="175" t="s">
        <v>189</v>
      </c>
      <c r="Y93" s="175" t="s">
        <v>414</v>
      </c>
      <c r="Z93" s="66" t="s">
        <v>53</v>
      </c>
    </row>
    <row r="94" spans="1:26" s="171" customFormat="1" ht="23.25" customHeight="1" x14ac:dyDescent="0.2">
      <c r="A94" s="165" t="s">
        <v>851</v>
      </c>
      <c r="B94" s="166">
        <v>86</v>
      </c>
      <c r="C94" s="192" t="s">
        <v>277</v>
      </c>
      <c r="D94" s="192" t="s">
        <v>277</v>
      </c>
      <c r="E94" s="185">
        <v>1</v>
      </c>
      <c r="F94" s="208">
        <v>22713</v>
      </c>
      <c r="G94" s="198">
        <v>2</v>
      </c>
      <c r="H94" s="187" t="s">
        <v>1193</v>
      </c>
      <c r="I94" s="165" t="s">
        <v>480</v>
      </c>
      <c r="J94" s="165" t="s">
        <v>480</v>
      </c>
      <c r="K94" s="185" t="s">
        <v>478</v>
      </c>
      <c r="L94" s="188" t="s">
        <v>472</v>
      </c>
      <c r="M94" s="165" t="s">
        <v>94</v>
      </c>
      <c r="N94" s="165" t="s">
        <v>94</v>
      </c>
      <c r="O94" s="165" t="s">
        <v>479</v>
      </c>
      <c r="P94" s="165" t="s">
        <v>479</v>
      </c>
      <c r="Q94" s="165"/>
      <c r="R94" s="165"/>
      <c r="U94" s="189"/>
      <c r="X94" s="188" t="s">
        <v>187</v>
      </c>
      <c r="Y94" s="188" t="s">
        <v>413</v>
      </c>
      <c r="Z94" s="165" t="s">
        <v>53</v>
      </c>
    </row>
    <row r="95" spans="1:26" s="171" customFormat="1" ht="23.25" customHeight="1" x14ac:dyDescent="0.2">
      <c r="A95" s="165" t="s">
        <v>852</v>
      </c>
      <c r="B95" s="166">
        <v>87</v>
      </c>
      <c r="C95" s="263" t="s">
        <v>278</v>
      </c>
      <c r="D95" s="263" t="s">
        <v>278</v>
      </c>
      <c r="E95" s="185">
        <v>1</v>
      </c>
      <c r="F95" s="208">
        <v>31149</v>
      </c>
      <c r="G95" s="198">
        <v>2</v>
      </c>
      <c r="H95" s="187" t="s">
        <v>448</v>
      </c>
      <c r="I95" s="165" t="s">
        <v>480</v>
      </c>
      <c r="J95" s="165" t="s">
        <v>480</v>
      </c>
      <c r="K95" s="185" t="s">
        <v>478</v>
      </c>
      <c r="L95" s="185" t="s">
        <v>472</v>
      </c>
      <c r="M95" s="165" t="s">
        <v>94</v>
      </c>
      <c r="N95" s="165" t="s">
        <v>94</v>
      </c>
      <c r="O95" s="165" t="s">
        <v>479</v>
      </c>
      <c r="P95" s="165" t="s">
        <v>479</v>
      </c>
      <c r="Q95" s="165"/>
      <c r="R95" s="165"/>
      <c r="U95" s="189" t="s">
        <v>1090</v>
      </c>
      <c r="X95" s="188" t="s">
        <v>187</v>
      </c>
      <c r="Y95" s="188" t="s">
        <v>413</v>
      </c>
      <c r="Z95" s="165" t="s">
        <v>53</v>
      </c>
    </row>
    <row r="96" spans="1:26" s="180" customFormat="1" ht="23.25" customHeight="1" x14ac:dyDescent="0.25">
      <c r="A96" s="65"/>
      <c r="B96" s="172">
        <v>88</v>
      </c>
      <c r="C96" s="264" t="s">
        <v>278</v>
      </c>
      <c r="D96" s="265" t="s">
        <v>279</v>
      </c>
      <c r="E96" s="175">
        <v>3</v>
      </c>
      <c r="F96" s="176" t="s">
        <v>385</v>
      </c>
      <c r="G96" s="175">
        <v>1</v>
      </c>
      <c r="H96" s="177" t="s">
        <v>952</v>
      </c>
      <c r="I96" s="66" t="s">
        <v>480</v>
      </c>
      <c r="J96" s="66" t="s">
        <v>480</v>
      </c>
      <c r="K96" s="178" t="s">
        <v>478</v>
      </c>
      <c r="L96" s="179" t="s">
        <v>472</v>
      </c>
      <c r="M96" s="66" t="s">
        <v>94</v>
      </c>
      <c r="N96" s="66" t="s">
        <v>94</v>
      </c>
      <c r="O96" s="66"/>
      <c r="P96" s="66"/>
      <c r="Q96" s="66"/>
      <c r="R96" s="66"/>
      <c r="U96" s="181"/>
      <c r="X96" s="200" t="s">
        <v>189</v>
      </c>
      <c r="Y96" s="200" t="s">
        <v>414</v>
      </c>
      <c r="Z96" s="66" t="s">
        <v>53</v>
      </c>
    </row>
    <row r="97" spans="1:27" s="171" customFormat="1" ht="23.25" customHeight="1" x14ac:dyDescent="0.2">
      <c r="A97" s="165" t="s">
        <v>853</v>
      </c>
      <c r="B97" s="166">
        <v>89</v>
      </c>
      <c r="C97" s="192" t="s">
        <v>284</v>
      </c>
      <c r="D97" s="192" t="s">
        <v>284</v>
      </c>
      <c r="E97" s="185">
        <v>1</v>
      </c>
      <c r="F97" s="208">
        <v>28760</v>
      </c>
      <c r="G97" s="198">
        <v>2</v>
      </c>
      <c r="H97" s="187" t="s">
        <v>450</v>
      </c>
      <c r="I97" s="165" t="s">
        <v>480</v>
      </c>
      <c r="J97" s="165" t="s">
        <v>480</v>
      </c>
      <c r="K97" s="185" t="s">
        <v>478</v>
      </c>
      <c r="L97" s="188" t="s">
        <v>472</v>
      </c>
      <c r="M97" s="165" t="s">
        <v>94</v>
      </c>
      <c r="N97" s="165" t="s">
        <v>94</v>
      </c>
      <c r="O97" s="165"/>
      <c r="P97" s="165"/>
      <c r="Q97" s="165"/>
      <c r="R97" s="165"/>
      <c r="U97" s="189"/>
      <c r="X97" s="188" t="s">
        <v>187</v>
      </c>
      <c r="Y97" s="188" t="s">
        <v>413</v>
      </c>
      <c r="Z97" s="165" t="s">
        <v>53</v>
      </c>
    </row>
    <row r="98" spans="1:27" s="180" customFormat="1" ht="23.25" customHeight="1" x14ac:dyDescent="0.25">
      <c r="A98" s="65"/>
      <c r="B98" s="172">
        <v>90</v>
      </c>
      <c r="C98" s="173" t="s">
        <v>284</v>
      </c>
      <c r="D98" s="174" t="s">
        <v>285</v>
      </c>
      <c r="E98" s="175">
        <v>3</v>
      </c>
      <c r="F98" s="176" t="s">
        <v>388</v>
      </c>
      <c r="G98" s="175">
        <v>2</v>
      </c>
      <c r="H98" s="177" t="s">
        <v>955</v>
      </c>
      <c r="I98" s="66" t="s">
        <v>480</v>
      </c>
      <c r="J98" s="66" t="s">
        <v>480</v>
      </c>
      <c r="K98" s="178" t="s">
        <v>478</v>
      </c>
      <c r="L98" s="195" t="s">
        <v>472</v>
      </c>
      <c r="M98" s="66" t="s">
        <v>94</v>
      </c>
      <c r="N98" s="66" t="s">
        <v>94</v>
      </c>
      <c r="O98" s="66"/>
      <c r="P98" s="66"/>
      <c r="Q98" s="66"/>
      <c r="R98" s="66"/>
      <c r="U98" s="181"/>
      <c r="X98" s="175" t="s">
        <v>189</v>
      </c>
      <c r="Y98" s="175" t="s">
        <v>413</v>
      </c>
      <c r="Z98" s="66" t="s">
        <v>53</v>
      </c>
    </row>
    <row r="99" spans="1:27" s="180" customFormat="1" ht="23.25" customHeight="1" x14ac:dyDescent="0.25">
      <c r="A99" s="65"/>
      <c r="B99" s="172">
        <v>91</v>
      </c>
      <c r="C99" s="173" t="s">
        <v>284</v>
      </c>
      <c r="D99" s="174" t="s">
        <v>286</v>
      </c>
      <c r="E99" s="175">
        <v>3</v>
      </c>
      <c r="F99" s="176">
        <v>41054</v>
      </c>
      <c r="G99" s="175">
        <v>1</v>
      </c>
      <c r="H99" s="177" t="s">
        <v>956</v>
      </c>
      <c r="I99" s="66" t="s">
        <v>480</v>
      </c>
      <c r="J99" s="66" t="s">
        <v>480</v>
      </c>
      <c r="K99" s="178" t="s">
        <v>478</v>
      </c>
      <c r="L99" s="195" t="s">
        <v>472</v>
      </c>
      <c r="M99" s="66" t="s">
        <v>94</v>
      </c>
      <c r="N99" s="66" t="s">
        <v>94</v>
      </c>
      <c r="O99" s="66"/>
      <c r="P99" s="66"/>
      <c r="Q99" s="66"/>
      <c r="R99" s="66"/>
      <c r="U99" s="181"/>
      <c r="X99" s="175" t="s">
        <v>189</v>
      </c>
      <c r="Y99" s="175" t="s">
        <v>414</v>
      </c>
      <c r="Z99" s="66" t="s">
        <v>53</v>
      </c>
    </row>
    <row r="100" spans="1:27" s="171" customFormat="1" ht="23.25" customHeight="1" x14ac:dyDescent="0.2">
      <c r="A100" s="165" t="s">
        <v>854</v>
      </c>
      <c r="B100" s="166">
        <v>92</v>
      </c>
      <c r="C100" s="192" t="s">
        <v>280</v>
      </c>
      <c r="D100" s="192" t="s">
        <v>280</v>
      </c>
      <c r="E100" s="185">
        <v>1</v>
      </c>
      <c r="F100" s="208">
        <v>32693</v>
      </c>
      <c r="G100" s="198">
        <v>1</v>
      </c>
      <c r="H100" s="187" t="s">
        <v>953</v>
      </c>
      <c r="I100" s="165" t="s">
        <v>480</v>
      </c>
      <c r="J100" s="165" t="s">
        <v>480</v>
      </c>
      <c r="K100" s="185" t="s">
        <v>478</v>
      </c>
      <c r="L100" s="185" t="s">
        <v>472</v>
      </c>
      <c r="M100" s="165" t="s">
        <v>94</v>
      </c>
      <c r="N100" s="165" t="s">
        <v>94</v>
      </c>
      <c r="O100" s="165" t="s">
        <v>479</v>
      </c>
      <c r="P100" s="165"/>
      <c r="Q100" s="165"/>
      <c r="R100" s="165"/>
      <c r="U100" s="189" t="s">
        <v>1091</v>
      </c>
      <c r="X100" s="185" t="s">
        <v>187</v>
      </c>
      <c r="Y100" s="185" t="s">
        <v>414</v>
      </c>
      <c r="Z100" s="165" t="s">
        <v>53</v>
      </c>
    </row>
    <row r="101" spans="1:27" s="180" customFormat="1" ht="23.25" customHeight="1" x14ac:dyDescent="0.25">
      <c r="A101" s="65"/>
      <c r="B101" s="172">
        <v>93</v>
      </c>
      <c r="C101" s="173" t="s">
        <v>280</v>
      </c>
      <c r="D101" s="174" t="s">
        <v>281</v>
      </c>
      <c r="E101" s="178">
        <v>2</v>
      </c>
      <c r="F101" s="176">
        <v>29665</v>
      </c>
      <c r="G101" s="175">
        <v>2</v>
      </c>
      <c r="H101" s="177" t="s">
        <v>449</v>
      </c>
      <c r="I101" s="66" t="s">
        <v>480</v>
      </c>
      <c r="J101" s="66" t="s">
        <v>480</v>
      </c>
      <c r="K101" s="178" t="s">
        <v>478</v>
      </c>
      <c r="L101" s="179" t="s">
        <v>472</v>
      </c>
      <c r="M101" s="66" t="s">
        <v>94</v>
      </c>
      <c r="N101" s="66" t="s">
        <v>94</v>
      </c>
      <c r="O101" s="66"/>
      <c r="P101" s="66" t="s">
        <v>479</v>
      </c>
      <c r="Q101" s="66"/>
      <c r="R101" s="66"/>
      <c r="U101" s="181"/>
      <c r="X101" s="175" t="s">
        <v>196</v>
      </c>
      <c r="Y101" s="175" t="s">
        <v>413</v>
      </c>
      <c r="Z101" s="66" t="s">
        <v>53</v>
      </c>
    </row>
    <row r="102" spans="1:27" s="180" customFormat="1" ht="23.25" customHeight="1" x14ac:dyDescent="0.25">
      <c r="A102" s="65"/>
      <c r="B102" s="172">
        <v>94</v>
      </c>
      <c r="C102" s="173" t="s">
        <v>280</v>
      </c>
      <c r="D102" s="174" t="s">
        <v>282</v>
      </c>
      <c r="E102" s="175">
        <v>3</v>
      </c>
      <c r="F102" s="176" t="s">
        <v>387</v>
      </c>
      <c r="G102" s="175">
        <v>1</v>
      </c>
      <c r="H102" s="177" t="s">
        <v>954</v>
      </c>
      <c r="I102" s="66" t="s">
        <v>480</v>
      </c>
      <c r="J102" s="66" t="s">
        <v>480</v>
      </c>
      <c r="K102" s="178" t="s">
        <v>478</v>
      </c>
      <c r="L102" s="179" t="s">
        <v>472</v>
      </c>
      <c r="M102" s="66" t="s">
        <v>94</v>
      </c>
      <c r="N102" s="66" t="s">
        <v>94</v>
      </c>
      <c r="O102" s="66"/>
      <c r="P102" s="66"/>
      <c r="Q102" s="66"/>
      <c r="R102" s="66"/>
      <c r="U102" s="181"/>
      <c r="X102" s="175" t="s">
        <v>283</v>
      </c>
      <c r="Y102" s="175" t="s">
        <v>414</v>
      </c>
      <c r="Z102" s="66" t="s">
        <v>53</v>
      </c>
    </row>
    <row r="103" spans="1:27" s="171" customFormat="1" ht="23.25" customHeight="1" x14ac:dyDescent="0.2">
      <c r="A103" s="165" t="s">
        <v>855</v>
      </c>
      <c r="B103" s="166">
        <v>95</v>
      </c>
      <c r="C103" s="263" t="s">
        <v>288</v>
      </c>
      <c r="D103" s="263" t="s">
        <v>288</v>
      </c>
      <c r="E103" s="185">
        <v>1</v>
      </c>
      <c r="F103" s="208" t="s">
        <v>391</v>
      </c>
      <c r="G103" s="198">
        <v>1</v>
      </c>
      <c r="H103" s="187" t="s">
        <v>451</v>
      </c>
      <c r="I103" s="165" t="s">
        <v>480</v>
      </c>
      <c r="J103" s="165" t="s">
        <v>480</v>
      </c>
      <c r="K103" s="185" t="s">
        <v>478</v>
      </c>
      <c r="L103" s="185" t="s">
        <v>472</v>
      </c>
      <c r="M103" s="165" t="s">
        <v>94</v>
      </c>
      <c r="N103" s="165" t="s">
        <v>94</v>
      </c>
      <c r="O103" s="165"/>
      <c r="P103" s="165"/>
      <c r="Q103" s="165"/>
      <c r="R103" s="165"/>
      <c r="U103" s="189" t="s">
        <v>1092</v>
      </c>
      <c r="X103" s="188" t="s">
        <v>187</v>
      </c>
      <c r="Y103" s="188" t="s">
        <v>414</v>
      </c>
      <c r="Z103" s="165" t="s">
        <v>53</v>
      </c>
    </row>
    <row r="104" spans="1:27" s="180" customFormat="1" ht="23.25" customHeight="1" x14ac:dyDescent="0.25">
      <c r="A104" s="65"/>
      <c r="B104" s="172">
        <v>96</v>
      </c>
      <c r="C104" s="264" t="s">
        <v>288</v>
      </c>
      <c r="D104" s="174" t="s">
        <v>289</v>
      </c>
      <c r="E104" s="178">
        <v>2</v>
      </c>
      <c r="F104" s="176">
        <v>30062</v>
      </c>
      <c r="G104" s="175">
        <v>2</v>
      </c>
      <c r="H104" s="177" t="s">
        <v>1050</v>
      </c>
      <c r="I104" s="66" t="s">
        <v>480</v>
      </c>
      <c r="J104" s="66" t="s">
        <v>480</v>
      </c>
      <c r="K104" s="178" t="s">
        <v>478</v>
      </c>
      <c r="L104" s="266" t="s">
        <v>472</v>
      </c>
      <c r="M104" s="66" t="s">
        <v>94</v>
      </c>
      <c r="N104" s="66" t="s">
        <v>94</v>
      </c>
      <c r="O104" s="66"/>
      <c r="P104" s="66"/>
      <c r="Q104" s="66"/>
      <c r="R104" s="66"/>
      <c r="U104" s="181"/>
      <c r="X104" s="200" t="s">
        <v>196</v>
      </c>
      <c r="Y104" s="200" t="s">
        <v>413</v>
      </c>
      <c r="Z104" s="66" t="s">
        <v>53</v>
      </c>
      <c r="AA104" s="180" t="s">
        <v>1049</v>
      </c>
    </row>
    <row r="105" spans="1:27" s="180" customFormat="1" ht="30" customHeight="1" x14ac:dyDescent="0.25">
      <c r="A105" s="65"/>
      <c r="B105" s="172">
        <v>97</v>
      </c>
      <c r="C105" s="264" t="s">
        <v>288</v>
      </c>
      <c r="D105" s="174" t="s">
        <v>958</v>
      </c>
      <c r="E105" s="175">
        <v>3</v>
      </c>
      <c r="F105" s="176" t="s">
        <v>392</v>
      </c>
      <c r="G105" s="175">
        <v>1</v>
      </c>
      <c r="H105" s="177" t="s">
        <v>957</v>
      </c>
      <c r="I105" s="66" t="s">
        <v>480</v>
      </c>
      <c r="J105" s="66" t="s">
        <v>480</v>
      </c>
      <c r="K105" s="178" t="s">
        <v>478</v>
      </c>
      <c r="L105" s="266" t="s">
        <v>472</v>
      </c>
      <c r="M105" s="66" t="s">
        <v>94</v>
      </c>
      <c r="N105" s="66" t="s">
        <v>94</v>
      </c>
      <c r="O105" s="66"/>
      <c r="P105" s="66"/>
      <c r="Q105" s="66"/>
      <c r="R105" s="66"/>
      <c r="U105" s="181"/>
      <c r="X105" s="200" t="s">
        <v>189</v>
      </c>
      <c r="Y105" s="200" t="s">
        <v>414</v>
      </c>
      <c r="Z105" s="66" t="s">
        <v>53</v>
      </c>
    </row>
    <row r="106" spans="1:27" s="180" customFormat="1" ht="23.25" customHeight="1" x14ac:dyDescent="0.25">
      <c r="A106" s="65"/>
      <c r="B106" s="172">
        <v>98</v>
      </c>
      <c r="C106" s="264" t="s">
        <v>288</v>
      </c>
      <c r="D106" s="265" t="s">
        <v>290</v>
      </c>
      <c r="E106" s="175">
        <v>3</v>
      </c>
      <c r="F106" s="176" t="s">
        <v>393</v>
      </c>
      <c r="G106" s="175">
        <v>1</v>
      </c>
      <c r="H106" s="177" t="s">
        <v>959</v>
      </c>
      <c r="I106" s="66" t="s">
        <v>480</v>
      </c>
      <c r="J106" s="66" t="s">
        <v>480</v>
      </c>
      <c r="K106" s="178" t="s">
        <v>478</v>
      </c>
      <c r="L106" s="266" t="s">
        <v>472</v>
      </c>
      <c r="M106" s="66" t="s">
        <v>94</v>
      </c>
      <c r="N106" s="66" t="s">
        <v>94</v>
      </c>
      <c r="O106" s="66"/>
      <c r="P106" s="66"/>
      <c r="Q106" s="66"/>
      <c r="R106" s="66"/>
      <c r="U106" s="181"/>
      <c r="X106" s="200" t="s">
        <v>189</v>
      </c>
      <c r="Y106" s="200" t="s">
        <v>414</v>
      </c>
      <c r="Z106" s="66" t="s">
        <v>53</v>
      </c>
    </row>
    <row r="107" spans="1:27" s="180" customFormat="1" ht="23.25" customHeight="1" x14ac:dyDescent="0.25">
      <c r="A107" s="65"/>
      <c r="B107" s="172">
        <v>99</v>
      </c>
      <c r="C107" s="264" t="s">
        <v>288</v>
      </c>
      <c r="D107" s="265" t="s">
        <v>291</v>
      </c>
      <c r="E107" s="175">
        <v>3</v>
      </c>
      <c r="F107" s="176" t="s">
        <v>394</v>
      </c>
      <c r="G107" s="175">
        <v>2</v>
      </c>
      <c r="H107" s="177" t="s">
        <v>960</v>
      </c>
      <c r="I107" s="66" t="s">
        <v>480</v>
      </c>
      <c r="J107" s="66" t="s">
        <v>480</v>
      </c>
      <c r="K107" s="178" t="s">
        <v>478</v>
      </c>
      <c r="L107" s="266" t="s">
        <v>472</v>
      </c>
      <c r="M107" s="66" t="s">
        <v>94</v>
      </c>
      <c r="N107" s="66" t="s">
        <v>94</v>
      </c>
      <c r="O107" s="66"/>
      <c r="P107" s="66"/>
      <c r="Q107" s="66"/>
      <c r="R107" s="66"/>
      <c r="U107" s="181"/>
      <c r="X107" s="200" t="s">
        <v>189</v>
      </c>
      <c r="Y107" s="200" t="s">
        <v>413</v>
      </c>
      <c r="Z107" s="66" t="s">
        <v>53</v>
      </c>
    </row>
    <row r="108" spans="1:27" s="180" customFormat="1" ht="23.25" customHeight="1" x14ac:dyDescent="0.25">
      <c r="A108" s="65"/>
      <c r="B108" s="172">
        <v>100</v>
      </c>
      <c r="C108" s="264" t="s">
        <v>288</v>
      </c>
      <c r="D108" s="265" t="s">
        <v>292</v>
      </c>
      <c r="E108" s="175">
        <v>3</v>
      </c>
      <c r="F108" s="176" t="s">
        <v>394</v>
      </c>
      <c r="G108" s="175">
        <v>2</v>
      </c>
      <c r="H108" s="177" t="s">
        <v>961</v>
      </c>
      <c r="I108" s="66" t="s">
        <v>480</v>
      </c>
      <c r="J108" s="66" t="s">
        <v>480</v>
      </c>
      <c r="K108" s="178" t="s">
        <v>478</v>
      </c>
      <c r="L108" s="266" t="s">
        <v>472</v>
      </c>
      <c r="M108" s="66" t="s">
        <v>94</v>
      </c>
      <c r="N108" s="66" t="s">
        <v>94</v>
      </c>
      <c r="O108" s="66"/>
      <c r="P108" s="66"/>
      <c r="Q108" s="66"/>
      <c r="R108" s="66"/>
      <c r="U108" s="181"/>
      <c r="X108" s="200" t="s">
        <v>189</v>
      </c>
      <c r="Y108" s="200" t="s">
        <v>413</v>
      </c>
      <c r="Z108" s="66" t="s">
        <v>53</v>
      </c>
    </row>
    <row r="109" spans="1:27" s="171" customFormat="1" ht="23.25" customHeight="1" x14ac:dyDescent="0.2">
      <c r="A109" s="165" t="s">
        <v>856</v>
      </c>
      <c r="B109" s="166">
        <v>101</v>
      </c>
      <c r="C109" s="192" t="s">
        <v>296</v>
      </c>
      <c r="D109" s="192" t="s">
        <v>296</v>
      </c>
      <c r="E109" s="185">
        <v>1</v>
      </c>
      <c r="F109" s="208">
        <v>34526</v>
      </c>
      <c r="G109" s="198">
        <v>1</v>
      </c>
      <c r="H109" s="187" t="s">
        <v>452</v>
      </c>
      <c r="I109" s="165" t="s">
        <v>480</v>
      </c>
      <c r="J109" s="165" t="s">
        <v>480</v>
      </c>
      <c r="K109" s="185" t="s">
        <v>478</v>
      </c>
      <c r="L109" s="188" t="s">
        <v>472</v>
      </c>
      <c r="M109" s="165" t="s">
        <v>94</v>
      </c>
      <c r="N109" s="165" t="s">
        <v>94</v>
      </c>
      <c r="O109" s="165"/>
      <c r="P109" s="165"/>
      <c r="Q109" s="165"/>
      <c r="R109" s="165"/>
      <c r="U109" s="189" t="s">
        <v>1093</v>
      </c>
      <c r="X109" s="188" t="s">
        <v>187</v>
      </c>
      <c r="Y109" s="188" t="s">
        <v>414</v>
      </c>
      <c r="Z109" s="165" t="s">
        <v>53</v>
      </c>
    </row>
    <row r="110" spans="1:27" s="180" customFormat="1" ht="23.25" customHeight="1" x14ac:dyDescent="0.25">
      <c r="A110" s="65"/>
      <c r="B110" s="172">
        <v>102</v>
      </c>
      <c r="C110" s="173" t="s">
        <v>296</v>
      </c>
      <c r="D110" s="174" t="s">
        <v>297</v>
      </c>
      <c r="E110" s="178">
        <v>2</v>
      </c>
      <c r="F110" s="176">
        <v>35685</v>
      </c>
      <c r="G110" s="175">
        <v>2</v>
      </c>
      <c r="H110" s="177" t="s">
        <v>453</v>
      </c>
      <c r="I110" s="66" t="s">
        <v>480</v>
      </c>
      <c r="J110" s="66" t="s">
        <v>480</v>
      </c>
      <c r="K110" s="178" t="s">
        <v>478</v>
      </c>
      <c r="L110" s="195" t="s">
        <v>472</v>
      </c>
      <c r="M110" s="66" t="s">
        <v>94</v>
      </c>
      <c r="N110" s="66" t="s">
        <v>94</v>
      </c>
      <c r="O110" s="66"/>
      <c r="P110" s="66"/>
      <c r="Q110" s="66"/>
      <c r="R110" s="66"/>
      <c r="U110" s="181"/>
      <c r="X110" s="200" t="s">
        <v>196</v>
      </c>
      <c r="Y110" s="200" t="s">
        <v>413</v>
      </c>
      <c r="Z110" s="66" t="s">
        <v>53</v>
      </c>
    </row>
    <row r="111" spans="1:27" s="180" customFormat="1" ht="23.25" customHeight="1" x14ac:dyDescent="0.25">
      <c r="A111" s="65"/>
      <c r="B111" s="172">
        <v>103</v>
      </c>
      <c r="C111" s="173" t="s">
        <v>296</v>
      </c>
      <c r="D111" s="174" t="s">
        <v>298</v>
      </c>
      <c r="E111" s="175">
        <v>3</v>
      </c>
      <c r="F111" s="176">
        <v>42990</v>
      </c>
      <c r="G111" s="175">
        <v>2</v>
      </c>
      <c r="H111" s="177" t="s">
        <v>962</v>
      </c>
      <c r="I111" s="66" t="s">
        <v>480</v>
      </c>
      <c r="J111" s="66" t="s">
        <v>480</v>
      </c>
      <c r="K111" s="178" t="s">
        <v>478</v>
      </c>
      <c r="L111" s="195" t="s">
        <v>472</v>
      </c>
      <c r="M111" s="66" t="s">
        <v>94</v>
      </c>
      <c r="N111" s="66" t="s">
        <v>94</v>
      </c>
      <c r="O111" s="66"/>
      <c r="P111" s="66"/>
      <c r="Q111" s="66"/>
      <c r="R111" s="66"/>
      <c r="U111" s="181"/>
      <c r="X111" s="200" t="s">
        <v>189</v>
      </c>
      <c r="Y111" s="200" t="s">
        <v>413</v>
      </c>
      <c r="Z111" s="66" t="s">
        <v>53</v>
      </c>
    </row>
    <row r="112" spans="1:27" s="180" customFormat="1" ht="23.25" customHeight="1" x14ac:dyDescent="0.25">
      <c r="A112" s="65"/>
      <c r="B112" s="172">
        <v>104</v>
      </c>
      <c r="C112" s="173" t="s">
        <v>296</v>
      </c>
      <c r="D112" s="174" t="s">
        <v>299</v>
      </c>
      <c r="E112" s="175">
        <v>3</v>
      </c>
      <c r="F112" s="176">
        <v>43909</v>
      </c>
      <c r="G112" s="175">
        <v>2</v>
      </c>
      <c r="H112" s="177" t="s">
        <v>963</v>
      </c>
      <c r="I112" s="66" t="s">
        <v>480</v>
      </c>
      <c r="J112" s="66" t="s">
        <v>480</v>
      </c>
      <c r="K112" s="178" t="s">
        <v>478</v>
      </c>
      <c r="L112" s="195" t="s">
        <v>472</v>
      </c>
      <c r="M112" s="66" t="s">
        <v>94</v>
      </c>
      <c r="N112" s="66" t="s">
        <v>94</v>
      </c>
      <c r="O112" s="66"/>
      <c r="P112" s="66"/>
      <c r="Q112" s="66"/>
      <c r="R112" s="66"/>
      <c r="U112" s="181"/>
      <c r="X112" s="200" t="s">
        <v>189</v>
      </c>
      <c r="Y112" s="200" t="s">
        <v>413</v>
      </c>
      <c r="Z112" s="66" t="s">
        <v>53</v>
      </c>
    </row>
    <row r="113" spans="1:26" s="180" customFormat="1" ht="23.25" customHeight="1" x14ac:dyDescent="0.25">
      <c r="A113" s="65"/>
      <c r="B113" s="172">
        <v>105</v>
      </c>
      <c r="C113" s="173" t="s">
        <v>296</v>
      </c>
      <c r="D113" s="174" t="s">
        <v>300</v>
      </c>
      <c r="E113" s="175">
        <v>3</v>
      </c>
      <c r="F113" s="176">
        <v>43909</v>
      </c>
      <c r="G113" s="175">
        <v>2</v>
      </c>
      <c r="H113" s="177" t="s">
        <v>964</v>
      </c>
      <c r="I113" s="66" t="s">
        <v>480</v>
      </c>
      <c r="J113" s="66" t="s">
        <v>480</v>
      </c>
      <c r="K113" s="178" t="s">
        <v>478</v>
      </c>
      <c r="L113" s="195" t="s">
        <v>472</v>
      </c>
      <c r="M113" s="66" t="s">
        <v>94</v>
      </c>
      <c r="N113" s="66" t="s">
        <v>94</v>
      </c>
      <c r="O113" s="66"/>
      <c r="P113" s="66"/>
      <c r="Q113" s="66"/>
      <c r="R113" s="66"/>
      <c r="U113" s="181"/>
      <c r="X113" s="200" t="s">
        <v>189</v>
      </c>
      <c r="Y113" s="200" t="s">
        <v>413</v>
      </c>
      <c r="Z113" s="66" t="s">
        <v>53</v>
      </c>
    </row>
    <row r="114" spans="1:26" s="171" customFormat="1" ht="23.25" customHeight="1" x14ac:dyDescent="0.2">
      <c r="A114" s="165" t="s">
        <v>857</v>
      </c>
      <c r="B114" s="166">
        <v>106</v>
      </c>
      <c r="C114" s="192" t="s">
        <v>301</v>
      </c>
      <c r="D114" s="192" t="s">
        <v>301</v>
      </c>
      <c r="E114" s="185">
        <v>1</v>
      </c>
      <c r="F114" s="208">
        <v>27237</v>
      </c>
      <c r="G114" s="198">
        <v>1</v>
      </c>
      <c r="H114" s="187" t="s">
        <v>965</v>
      </c>
      <c r="I114" s="165" t="s">
        <v>480</v>
      </c>
      <c r="J114" s="165" t="s">
        <v>480</v>
      </c>
      <c r="K114" s="185" t="s">
        <v>478</v>
      </c>
      <c r="L114" s="188" t="s">
        <v>473</v>
      </c>
      <c r="M114" s="165" t="s">
        <v>94</v>
      </c>
      <c r="N114" s="165" t="s">
        <v>94</v>
      </c>
      <c r="O114" s="165"/>
      <c r="P114" s="165"/>
      <c r="Q114" s="165"/>
      <c r="R114" s="165"/>
      <c r="U114" s="189"/>
      <c r="X114" s="188" t="s">
        <v>187</v>
      </c>
      <c r="Y114" s="188" t="s">
        <v>414</v>
      </c>
      <c r="Z114" s="165" t="s">
        <v>53</v>
      </c>
    </row>
    <row r="115" spans="1:26" s="180" customFormat="1" ht="23.25" customHeight="1" x14ac:dyDescent="0.25">
      <c r="A115" s="65"/>
      <c r="B115" s="172">
        <v>107</v>
      </c>
      <c r="C115" s="173" t="s">
        <v>301</v>
      </c>
      <c r="D115" s="174" t="s">
        <v>302</v>
      </c>
      <c r="E115" s="178">
        <v>2</v>
      </c>
      <c r="F115" s="176" t="s">
        <v>396</v>
      </c>
      <c r="G115" s="175">
        <v>2</v>
      </c>
      <c r="H115" s="177" t="s">
        <v>454</v>
      </c>
      <c r="I115" s="66" t="s">
        <v>480</v>
      </c>
      <c r="J115" s="66" t="s">
        <v>480</v>
      </c>
      <c r="K115" s="178" t="s">
        <v>478</v>
      </c>
      <c r="L115" s="266" t="s">
        <v>473</v>
      </c>
      <c r="M115" s="66" t="s">
        <v>94</v>
      </c>
      <c r="N115" s="66" t="s">
        <v>94</v>
      </c>
      <c r="O115" s="66"/>
      <c r="P115" s="66"/>
      <c r="Q115" s="66"/>
      <c r="R115" s="66"/>
      <c r="U115" s="181"/>
      <c r="X115" s="200" t="s">
        <v>196</v>
      </c>
      <c r="Y115" s="200" t="s">
        <v>413</v>
      </c>
      <c r="Z115" s="66" t="s">
        <v>53</v>
      </c>
    </row>
    <row r="116" spans="1:26" s="180" customFormat="1" ht="23.25" customHeight="1" x14ac:dyDescent="0.25">
      <c r="A116" s="65"/>
      <c r="B116" s="172">
        <v>108</v>
      </c>
      <c r="C116" s="173" t="s">
        <v>301</v>
      </c>
      <c r="D116" s="174" t="s">
        <v>303</v>
      </c>
      <c r="E116" s="175">
        <v>3</v>
      </c>
      <c r="F116" s="176" t="s">
        <v>397</v>
      </c>
      <c r="G116" s="175">
        <v>1</v>
      </c>
      <c r="H116" s="177" t="s">
        <v>455</v>
      </c>
      <c r="I116" s="66" t="s">
        <v>480</v>
      </c>
      <c r="J116" s="66" t="s">
        <v>480</v>
      </c>
      <c r="K116" s="178" t="s">
        <v>478</v>
      </c>
      <c r="L116" s="266" t="s">
        <v>473</v>
      </c>
      <c r="M116" s="66" t="s">
        <v>94</v>
      </c>
      <c r="N116" s="66" t="s">
        <v>94</v>
      </c>
      <c r="O116" s="66"/>
      <c r="P116" s="66"/>
      <c r="Q116" s="66"/>
      <c r="R116" s="66"/>
      <c r="U116" s="181"/>
      <c r="X116" s="200" t="s">
        <v>304</v>
      </c>
      <c r="Y116" s="200" t="s">
        <v>414</v>
      </c>
      <c r="Z116" s="66" t="s">
        <v>53</v>
      </c>
    </row>
    <row r="117" spans="1:26" s="180" customFormat="1" ht="23.25" customHeight="1" x14ac:dyDescent="0.25">
      <c r="A117" s="65"/>
      <c r="B117" s="172">
        <v>109</v>
      </c>
      <c r="C117" s="173" t="s">
        <v>301</v>
      </c>
      <c r="D117" s="174" t="s">
        <v>305</v>
      </c>
      <c r="E117" s="175">
        <v>3</v>
      </c>
      <c r="F117" s="176">
        <v>40257</v>
      </c>
      <c r="G117" s="175">
        <v>2</v>
      </c>
      <c r="H117" s="177" t="s">
        <v>456</v>
      </c>
      <c r="I117" s="66" t="s">
        <v>480</v>
      </c>
      <c r="J117" s="66" t="s">
        <v>480</v>
      </c>
      <c r="K117" s="178" t="s">
        <v>478</v>
      </c>
      <c r="L117" s="266" t="s">
        <v>473</v>
      </c>
      <c r="M117" s="66" t="s">
        <v>94</v>
      </c>
      <c r="N117" s="66" t="s">
        <v>94</v>
      </c>
      <c r="O117" s="66"/>
      <c r="P117" s="66"/>
      <c r="Q117" s="66"/>
      <c r="R117" s="66"/>
      <c r="U117" s="181"/>
      <c r="X117" s="200" t="s">
        <v>304</v>
      </c>
      <c r="Y117" s="200" t="s">
        <v>413</v>
      </c>
      <c r="Z117" s="66" t="s">
        <v>53</v>
      </c>
    </row>
    <row r="118" spans="1:26" s="171" customFormat="1" ht="23.25" customHeight="1" x14ac:dyDescent="0.2">
      <c r="A118" s="165" t="s">
        <v>858</v>
      </c>
      <c r="B118" s="166">
        <v>110</v>
      </c>
      <c r="C118" s="192" t="s">
        <v>306</v>
      </c>
      <c r="D118" s="192" t="s">
        <v>306</v>
      </c>
      <c r="E118" s="185">
        <v>1</v>
      </c>
      <c r="F118" s="208" t="s">
        <v>398</v>
      </c>
      <c r="G118" s="198">
        <v>1</v>
      </c>
      <c r="H118" s="187" t="s">
        <v>457</v>
      </c>
      <c r="I118" s="165" t="s">
        <v>480</v>
      </c>
      <c r="J118" s="165" t="s">
        <v>480</v>
      </c>
      <c r="K118" s="185" t="s">
        <v>478</v>
      </c>
      <c r="L118" s="188" t="s">
        <v>473</v>
      </c>
      <c r="M118" s="165" t="s">
        <v>94</v>
      </c>
      <c r="N118" s="165" t="s">
        <v>94</v>
      </c>
      <c r="O118" s="165"/>
      <c r="P118" s="165"/>
      <c r="Q118" s="165"/>
      <c r="R118" s="165"/>
      <c r="U118" s="189"/>
      <c r="X118" s="188" t="s">
        <v>187</v>
      </c>
      <c r="Y118" s="188" t="s">
        <v>414</v>
      </c>
      <c r="Z118" s="165" t="s">
        <v>53</v>
      </c>
    </row>
    <row r="119" spans="1:26" s="180" customFormat="1" ht="23.25" customHeight="1" x14ac:dyDescent="0.25">
      <c r="A119" s="65"/>
      <c r="B119" s="172">
        <v>111</v>
      </c>
      <c r="C119" s="173" t="s">
        <v>306</v>
      </c>
      <c r="D119" s="174" t="s">
        <v>308</v>
      </c>
      <c r="E119" s="175">
        <v>3</v>
      </c>
      <c r="F119" s="176">
        <v>34051</v>
      </c>
      <c r="G119" s="175">
        <v>2</v>
      </c>
      <c r="H119" s="177" t="s">
        <v>458</v>
      </c>
      <c r="I119" s="66" t="s">
        <v>480</v>
      </c>
      <c r="J119" s="66" t="s">
        <v>480</v>
      </c>
      <c r="K119" s="178" t="s">
        <v>478</v>
      </c>
      <c r="L119" s="266" t="s">
        <v>473</v>
      </c>
      <c r="M119" s="66" t="s">
        <v>94</v>
      </c>
      <c r="N119" s="66" t="s">
        <v>94</v>
      </c>
      <c r="O119" s="66"/>
      <c r="P119" s="66" t="s">
        <v>479</v>
      </c>
      <c r="Q119" s="66"/>
      <c r="R119" s="66"/>
      <c r="U119" s="181" t="s">
        <v>1094</v>
      </c>
      <c r="X119" s="200" t="s">
        <v>304</v>
      </c>
      <c r="Y119" s="200" t="s">
        <v>413</v>
      </c>
      <c r="Z119" s="66" t="s">
        <v>53</v>
      </c>
    </row>
    <row r="120" spans="1:26" s="180" customFormat="1" ht="23.25" customHeight="1" x14ac:dyDescent="0.25">
      <c r="A120" s="65"/>
      <c r="B120" s="172">
        <v>112</v>
      </c>
      <c r="C120" s="173" t="s">
        <v>306</v>
      </c>
      <c r="D120" s="174" t="s">
        <v>309</v>
      </c>
      <c r="E120" s="175">
        <v>3</v>
      </c>
      <c r="F120" s="176" t="s">
        <v>776</v>
      </c>
      <c r="G120" s="175">
        <v>2</v>
      </c>
      <c r="H120" s="177" t="s">
        <v>459</v>
      </c>
      <c r="I120" s="66" t="s">
        <v>480</v>
      </c>
      <c r="J120" s="66" t="s">
        <v>480</v>
      </c>
      <c r="K120" s="178" t="s">
        <v>478</v>
      </c>
      <c r="L120" s="266" t="s">
        <v>473</v>
      </c>
      <c r="M120" s="66" t="s">
        <v>94</v>
      </c>
      <c r="N120" s="66" t="s">
        <v>94</v>
      </c>
      <c r="O120" s="66"/>
      <c r="P120" s="66"/>
      <c r="Q120" s="66"/>
      <c r="R120" s="66"/>
      <c r="U120" s="181"/>
      <c r="X120" s="200" t="s">
        <v>304</v>
      </c>
      <c r="Y120" s="200" t="s">
        <v>413</v>
      </c>
      <c r="Z120" s="66" t="s">
        <v>53</v>
      </c>
    </row>
    <row r="121" spans="1:26" s="180" customFormat="1" ht="23.25" customHeight="1" x14ac:dyDescent="0.25">
      <c r="A121" s="65"/>
      <c r="B121" s="172">
        <v>113</v>
      </c>
      <c r="C121" s="173" t="s">
        <v>306</v>
      </c>
      <c r="D121" s="174" t="s">
        <v>310</v>
      </c>
      <c r="E121" s="175">
        <v>5</v>
      </c>
      <c r="F121" s="176" t="s">
        <v>777</v>
      </c>
      <c r="G121" s="175">
        <v>2</v>
      </c>
      <c r="H121" s="177" t="s">
        <v>966</v>
      </c>
      <c r="I121" s="66" t="s">
        <v>480</v>
      </c>
      <c r="J121" s="66" t="s">
        <v>480</v>
      </c>
      <c r="K121" s="178" t="s">
        <v>478</v>
      </c>
      <c r="L121" s="266" t="s">
        <v>473</v>
      </c>
      <c r="M121" s="66" t="s">
        <v>94</v>
      </c>
      <c r="N121" s="66" t="s">
        <v>94</v>
      </c>
      <c r="O121" s="66"/>
      <c r="P121" s="66"/>
      <c r="Q121" s="66"/>
      <c r="R121" s="66"/>
      <c r="U121" s="181"/>
      <c r="X121" s="200" t="s">
        <v>192</v>
      </c>
      <c r="Y121" s="200" t="s">
        <v>413</v>
      </c>
      <c r="Z121" s="66" t="s">
        <v>53</v>
      </c>
    </row>
    <row r="122" spans="1:26" s="171" customFormat="1" ht="27.75" customHeight="1" x14ac:dyDescent="0.2">
      <c r="A122" s="165" t="s">
        <v>859</v>
      </c>
      <c r="B122" s="166">
        <v>114</v>
      </c>
      <c r="C122" s="192" t="s">
        <v>497</v>
      </c>
      <c r="D122" s="192" t="s">
        <v>497</v>
      </c>
      <c r="E122" s="185">
        <v>1</v>
      </c>
      <c r="F122" s="208">
        <v>24035</v>
      </c>
      <c r="G122" s="198">
        <v>2</v>
      </c>
      <c r="H122" s="187" t="s">
        <v>1148</v>
      </c>
      <c r="I122" s="165" t="s">
        <v>480</v>
      </c>
      <c r="J122" s="165" t="s">
        <v>480</v>
      </c>
      <c r="K122" s="185" t="s">
        <v>478</v>
      </c>
      <c r="L122" s="188" t="s">
        <v>473</v>
      </c>
      <c r="M122" s="165" t="s">
        <v>94</v>
      </c>
      <c r="N122" s="165" t="s">
        <v>94</v>
      </c>
      <c r="O122" s="165" t="s">
        <v>479</v>
      </c>
      <c r="P122" s="165"/>
      <c r="Q122" s="165"/>
      <c r="R122" s="282" t="s">
        <v>1149</v>
      </c>
      <c r="U122" s="189"/>
      <c r="X122" s="188" t="s">
        <v>187</v>
      </c>
      <c r="Y122" s="188" t="s">
        <v>413</v>
      </c>
      <c r="Z122" s="165" t="s">
        <v>53</v>
      </c>
    </row>
    <row r="123" spans="1:26" s="171" customFormat="1" ht="27" customHeight="1" x14ac:dyDescent="0.2">
      <c r="A123" s="165" t="s">
        <v>860</v>
      </c>
      <c r="B123" s="166">
        <v>115</v>
      </c>
      <c r="C123" s="192" t="s">
        <v>560</v>
      </c>
      <c r="D123" s="192" t="s">
        <v>560</v>
      </c>
      <c r="E123" s="185">
        <v>1</v>
      </c>
      <c r="F123" s="208">
        <v>8402</v>
      </c>
      <c r="G123" s="198">
        <v>2</v>
      </c>
      <c r="H123" s="187" t="s">
        <v>929</v>
      </c>
      <c r="I123" s="165" t="s">
        <v>480</v>
      </c>
      <c r="J123" s="165" t="s">
        <v>480</v>
      </c>
      <c r="K123" s="185" t="s">
        <v>478</v>
      </c>
      <c r="L123" s="188" t="s">
        <v>473</v>
      </c>
      <c r="M123" s="165" t="s">
        <v>94</v>
      </c>
      <c r="N123" s="165" t="s">
        <v>94</v>
      </c>
      <c r="O123" s="165"/>
      <c r="P123" s="165"/>
      <c r="Q123" s="165"/>
      <c r="R123" s="282" t="s">
        <v>1150</v>
      </c>
      <c r="U123" s="189"/>
      <c r="X123" s="188" t="s">
        <v>187</v>
      </c>
      <c r="Y123" s="188" t="s">
        <v>413</v>
      </c>
      <c r="Z123" s="165" t="s">
        <v>53</v>
      </c>
    </row>
    <row r="124" spans="1:26" s="180" customFormat="1" ht="23.25" customHeight="1" x14ac:dyDescent="0.25">
      <c r="A124" s="65"/>
      <c r="B124" s="172">
        <v>116</v>
      </c>
      <c r="C124" s="173" t="s">
        <v>560</v>
      </c>
      <c r="D124" s="174" t="s">
        <v>561</v>
      </c>
      <c r="E124" s="175">
        <v>3</v>
      </c>
      <c r="F124" s="176">
        <v>24968</v>
      </c>
      <c r="G124" s="175">
        <v>1</v>
      </c>
      <c r="H124" s="177" t="s">
        <v>689</v>
      </c>
      <c r="I124" s="66" t="s">
        <v>480</v>
      </c>
      <c r="J124" s="66" t="s">
        <v>480</v>
      </c>
      <c r="K124" s="178" t="s">
        <v>478</v>
      </c>
      <c r="L124" s="195" t="s">
        <v>473</v>
      </c>
      <c r="M124" s="66" t="s">
        <v>94</v>
      </c>
      <c r="N124" s="66" t="s">
        <v>94</v>
      </c>
      <c r="O124" s="66"/>
      <c r="P124" s="66"/>
      <c r="Q124" s="66"/>
      <c r="R124" s="292" t="s">
        <v>1150</v>
      </c>
      <c r="U124" s="181"/>
      <c r="X124" s="200" t="s">
        <v>189</v>
      </c>
      <c r="Y124" s="175" t="s">
        <v>414</v>
      </c>
      <c r="Z124" s="66" t="s">
        <v>53</v>
      </c>
    </row>
    <row r="125" spans="1:26" s="180" customFormat="1" ht="23.25" customHeight="1" x14ac:dyDescent="0.25">
      <c r="A125" s="65"/>
      <c r="B125" s="172">
        <v>117</v>
      </c>
      <c r="C125" s="173" t="s">
        <v>560</v>
      </c>
      <c r="D125" s="174" t="s">
        <v>562</v>
      </c>
      <c r="E125" s="175">
        <v>3</v>
      </c>
      <c r="F125" s="176">
        <v>29105</v>
      </c>
      <c r="G125" s="175">
        <v>2</v>
      </c>
      <c r="H125" s="177" t="s">
        <v>690</v>
      </c>
      <c r="I125" s="66" t="s">
        <v>480</v>
      </c>
      <c r="J125" s="66" t="s">
        <v>480</v>
      </c>
      <c r="K125" s="178" t="s">
        <v>478</v>
      </c>
      <c r="L125" s="195" t="s">
        <v>473</v>
      </c>
      <c r="M125" s="66" t="s">
        <v>94</v>
      </c>
      <c r="N125" s="66" t="s">
        <v>94</v>
      </c>
      <c r="O125" s="66"/>
      <c r="P125" s="66"/>
      <c r="Q125" s="66"/>
      <c r="R125" s="292" t="s">
        <v>1150</v>
      </c>
      <c r="U125" s="181"/>
      <c r="X125" s="200" t="s">
        <v>197</v>
      </c>
      <c r="Y125" s="175" t="s">
        <v>413</v>
      </c>
      <c r="Z125" s="66" t="s">
        <v>53</v>
      </c>
    </row>
    <row r="126" spans="1:26" s="180" customFormat="1" ht="23.25" customHeight="1" x14ac:dyDescent="0.25">
      <c r="A126" s="65"/>
      <c r="B126" s="172">
        <v>118</v>
      </c>
      <c r="C126" s="173" t="s">
        <v>560</v>
      </c>
      <c r="D126" s="174" t="s">
        <v>563</v>
      </c>
      <c r="E126" s="175">
        <v>5</v>
      </c>
      <c r="F126" s="176">
        <v>40133</v>
      </c>
      <c r="G126" s="175">
        <v>2</v>
      </c>
      <c r="H126" s="177" t="s">
        <v>691</v>
      </c>
      <c r="I126" s="66" t="s">
        <v>480</v>
      </c>
      <c r="J126" s="66" t="s">
        <v>480</v>
      </c>
      <c r="K126" s="178" t="s">
        <v>478</v>
      </c>
      <c r="L126" s="195" t="s">
        <v>473</v>
      </c>
      <c r="M126" s="66" t="s">
        <v>94</v>
      </c>
      <c r="N126" s="66" t="s">
        <v>94</v>
      </c>
      <c r="O126" s="66"/>
      <c r="P126" s="66"/>
      <c r="Q126" s="66"/>
      <c r="R126" s="292" t="s">
        <v>1150</v>
      </c>
      <c r="U126" s="181"/>
      <c r="X126" s="200" t="s">
        <v>192</v>
      </c>
      <c r="Y126" s="175" t="s">
        <v>413</v>
      </c>
      <c r="Z126" s="66" t="s">
        <v>53</v>
      </c>
    </row>
    <row r="127" spans="1:26" s="180" customFormat="1" ht="30.75" customHeight="1" x14ac:dyDescent="0.25">
      <c r="A127" s="65"/>
      <c r="B127" s="172">
        <v>119</v>
      </c>
      <c r="C127" s="173" t="s">
        <v>560</v>
      </c>
      <c r="D127" s="174" t="s">
        <v>564</v>
      </c>
      <c r="E127" s="175">
        <v>5</v>
      </c>
      <c r="F127" s="176">
        <v>40947</v>
      </c>
      <c r="G127" s="175">
        <v>2</v>
      </c>
      <c r="H127" s="177" t="s">
        <v>692</v>
      </c>
      <c r="I127" s="66" t="s">
        <v>480</v>
      </c>
      <c r="J127" s="66" t="s">
        <v>480</v>
      </c>
      <c r="K127" s="178" t="s">
        <v>478</v>
      </c>
      <c r="L127" s="195" t="s">
        <v>473</v>
      </c>
      <c r="M127" s="66" t="s">
        <v>94</v>
      </c>
      <c r="N127" s="66" t="s">
        <v>94</v>
      </c>
      <c r="O127" s="66"/>
      <c r="P127" s="66"/>
      <c r="Q127" s="66"/>
      <c r="R127" s="292" t="s">
        <v>1150</v>
      </c>
      <c r="U127" s="181"/>
      <c r="X127" s="200" t="s">
        <v>192</v>
      </c>
      <c r="Y127" s="175" t="s">
        <v>413</v>
      </c>
      <c r="Z127" s="66" t="s">
        <v>53</v>
      </c>
    </row>
    <row r="128" spans="1:26" s="180" customFormat="1" ht="23.25" customHeight="1" x14ac:dyDescent="0.25">
      <c r="A128" s="65"/>
      <c r="B128" s="172">
        <v>120</v>
      </c>
      <c r="C128" s="173" t="s">
        <v>560</v>
      </c>
      <c r="D128" s="174" t="s">
        <v>565</v>
      </c>
      <c r="E128" s="175">
        <v>5</v>
      </c>
      <c r="F128" s="176">
        <v>43861</v>
      </c>
      <c r="G128" s="175">
        <v>1</v>
      </c>
      <c r="H128" s="177" t="s">
        <v>1012</v>
      </c>
      <c r="I128" s="66" t="s">
        <v>480</v>
      </c>
      <c r="J128" s="66" t="s">
        <v>480</v>
      </c>
      <c r="K128" s="178" t="s">
        <v>478</v>
      </c>
      <c r="L128" s="195" t="s">
        <v>473</v>
      </c>
      <c r="M128" s="66" t="s">
        <v>94</v>
      </c>
      <c r="N128" s="66" t="s">
        <v>94</v>
      </c>
      <c r="O128" s="66"/>
      <c r="P128" s="66"/>
      <c r="Q128" s="66"/>
      <c r="R128" s="292" t="s">
        <v>1150</v>
      </c>
      <c r="U128" s="181"/>
      <c r="X128" s="200" t="s">
        <v>192</v>
      </c>
      <c r="Y128" s="175" t="s">
        <v>414</v>
      </c>
      <c r="Z128" s="66" t="s">
        <v>53</v>
      </c>
    </row>
    <row r="129" spans="1:26" s="171" customFormat="1" ht="33" customHeight="1" x14ac:dyDescent="0.2">
      <c r="A129" s="165" t="s">
        <v>861</v>
      </c>
      <c r="B129" s="166">
        <v>121</v>
      </c>
      <c r="C129" s="192" t="s">
        <v>902</v>
      </c>
      <c r="D129" s="192" t="s">
        <v>902</v>
      </c>
      <c r="E129" s="185">
        <v>1</v>
      </c>
      <c r="F129" s="208" t="s">
        <v>903</v>
      </c>
      <c r="G129" s="198">
        <v>1</v>
      </c>
      <c r="H129" s="187" t="s">
        <v>904</v>
      </c>
      <c r="I129" s="165" t="s">
        <v>480</v>
      </c>
      <c r="J129" s="165" t="s">
        <v>480</v>
      </c>
      <c r="K129" s="185" t="s">
        <v>478</v>
      </c>
      <c r="L129" s="185" t="s">
        <v>474</v>
      </c>
      <c r="M129" s="165" t="s">
        <v>94</v>
      </c>
      <c r="N129" s="165" t="s">
        <v>94</v>
      </c>
      <c r="O129" s="165"/>
      <c r="P129" s="165"/>
      <c r="Q129" s="165"/>
      <c r="R129" s="282"/>
      <c r="U129" s="189"/>
      <c r="X129" s="185" t="s">
        <v>187</v>
      </c>
      <c r="Y129" s="185" t="s">
        <v>414</v>
      </c>
      <c r="Z129" s="165" t="s">
        <v>53</v>
      </c>
    </row>
    <row r="130" spans="1:26" s="180" customFormat="1" ht="23.25" customHeight="1" x14ac:dyDescent="0.25">
      <c r="A130" s="65"/>
      <c r="B130" s="172">
        <v>122</v>
      </c>
      <c r="C130" s="173" t="s">
        <v>902</v>
      </c>
      <c r="D130" s="174" t="s">
        <v>905</v>
      </c>
      <c r="E130" s="178">
        <v>2</v>
      </c>
      <c r="F130" s="176">
        <v>26399</v>
      </c>
      <c r="G130" s="175">
        <v>2</v>
      </c>
      <c r="H130" s="177" t="s">
        <v>1051</v>
      </c>
      <c r="I130" s="66" t="s">
        <v>480</v>
      </c>
      <c r="J130" s="66" t="s">
        <v>480</v>
      </c>
      <c r="K130" s="178" t="s">
        <v>478</v>
      </c>
      <c r="L130" s="178" t="s">
        <v>474</v>
      </c>
      <c r="M130" s="66" t="s">
        <v>94</v>
      </c>
      <c r="N130" s="66" t="s">
        <v>94</v>
      </c>
      <c r="O130" s="66"/>
      <c r="P130" s="66"/>
      <c r="Q130" s="66"/>
      <c r="R130" s="66"/>
      <c r="U130" s="181"/>
      <c r="X130" s="175" t="s">
        <v>196</v>
      </c>
      <c r="Y130" s="178" t="s">
        <v>413</v>
      </c>
      <c r="Z130" s="66" t="s">
        <v>53</v>
      </c>
    </row>
    <row r="131" spans="1:26" s="180" customFormat="1" ht="23.25" customHeight="1" x14ac:dyDescent="0.25">
      <c r="A131" s="65"/>
      <c r="B131" s="172">
        <v>123</v>
      </c>
      <c r="C131" s="173" t="s">
        <v>902</v>
      </c>
      <c r="D131" s="174" t="s">
        <v>906</v>
      </c>
      <c r="E131" s="175">
        <v>3</v>
      </c>
      <c r="F131" s="176">
        <v>34424</v>
      </c>
      <c r="G131" s="175">
        <v>2</v>
      </c>
      <c r="H131" s="177" t="s">
        <v>1052</v>
      </c>
      <c r="I131" s="66" t="s">
        <v>480</v>
      </c>
      <c r="J131" s="66" t="s">
        <v>480</v>
      </c>
      <c r="K131" s="178" t="s">
        <v>478</v>
      </c>
      <c r="L131" s="178" t="s">
        <v>474</v>
      </c>
      <c r="M131" s="66" t="s">
        <v>94</v>
      </c>
      <c r="N131" s="66" t="s">
        <v>94</v>
      </c>
      <c r="O131" s="66"/>
      <c r="P131" s="66"/>
      <c r="Q131" s="66"/>
      <c r="R131" s="66"/>
      <c r="U131" s="181"/>
      <c r="X131" s="175" t="s">
        <v>189</v>
      </c>
      <c r="Y131" s="178" t="s">
        <v>413</v>
      </c>
      <c r="Z131" s="66" t="s">
        <v>53</v>
      </c>
    </row>
    <row r="132" spans="1:26" s="180" customFormat="1" ht="23.25" customHeight="1" x14ac:dyDescent="0.25">
      <c r="A132" s="65"/>
      <c r="B132" s="172">
        <v>124</v>
      </c>
      <c r="C132" s="173" t="s">
        <v>902</v>
      </c>
      <c r="D132" s="174" t="s">
        <v>907</v>
      </c>
      <c r="E132" s="175">
        <v>3</v>
      </c>
      <c r="F132" s="176">
        <v>37449</v>
      </c>
      <c r="G132" s="175">
        <v>1</v>
      </c>
      <c r="H132" s="177" t="s">
        <v>1053</v>
      </c>
      <c r="I132" s="66" t="s">
        <v>480</v>
      </c>
      <c r="J132" s="66" t="s">
        <v>480</v>
      </c>
      <c r="K132" s="178" t="s">
        <v>478</v>
      </c>
      <c r="L132" s="178" t="s">
        <v>474</v>
      </c>
      <c r="M132" s="66" t="s">
        <v>94</v>
      </c>
      <c r="N132" s="66" t="s">
        <v>94</v>
      </c>
      <c r="O132" s="66"/>
      <c r="P132" s="66"/>
      <c r="Q132" s="66"/>
      <c r="R132" s="66"/>
      <c r="U132" s="181"/>
      <c r="X132" s="175" t="s">
        <v>189</v>
      </c>
      <c r="Y132" s="178" t="s">
        <v>414</v>
      </c>
      <c r="Z132" s="66" t="s">
        <v>53</v>
      </c>
    </row>
    <row r="133" spans="1:26" s="171" customFormat="1" ht="27.75" customHeight="1" x14ac:dyDescent="0.2">
      <c r="A133" s="165" t="s">
        <v>862</v>
      </c>
      <c r="B133" s="166">
        <v>125</v>
      </c>
      <c r="C133" s="192" t="s">
        <v>743</v>
      </c>
      <c r="D133" s="192" t="s">
        <v>743</v>
      </c>
      <c r="E133" s="185">
        <v>1</v>
      </c>
      <c r="F133" s="208">
        <v>30841</v>
      </c>
      <c r="G133" s="198">
        <v>1</v>
      </c>
      <c r="H133" s="187" t="s">
        <v>748</v>
      </c>
      <c r="I133" s="165" t="s">
        <v>480</v>
      </c>
      <c r="J133" s="165" t="s">
        <v>480</v>
      </c>
      <c r="K133" s="185" t="s">
        <v>478</v>
      </c>
      <c r="L133" s="188" t="s">
        <v>474</v>
      </c>
      <c r="M133" s="165" t="s">
        <v>94</v>
      </c>
      <c r="N133" s="165" t="s">
        <v>94</v>
      </c>
      <c r="O133" s="165"/>
      <c r="P133" s="165"/>
      <c r="Q133" s="165"/>
      <c r="R133" s="282"/>
      <c r="U133" s="189"/>
      <c r="X133" s="188" t="s">
        <v>187</v>
      </c>
      <c r="Y133" s="188" t="s">
        <v>414</v>
      </c>
      <c r="Z133" s="165" t="s">
        <v>53</v>
      </c>
    </row>
    <row r="134" spans="1:26" s="180" customFormat="1" ht="23.25" customHeight="1" x14ac:dyDescent="0.25">
      <c r="A134" s="66"/>
      <c r="B134" s="172">
        <v>126</v>
      </c>
      <c r="C134" s="173" t="s">
        <v>743</v>
      </c>
      <c r="D134" s="173" t="s">
        <v>252</v>
      </c>
      <c r="E134" s="178">
        <v>2</v>
      </c>
      <c r="F134" s="176" t="s">
        <v>746</v>
      </c>
      <c r="G134" s="175">
        <v>2</v>
      </c>
      <c r="H134" s="177" t="s">
        <v>749</v>
      </c>
      <c r="I134" s="66" t="s">
        <v>480</v>
      </c>
      <c r="J134" s="66" t="s">
        <v>480</v>
      </c>
      <c r="K134" s="178" t="s">
        <v>478</v>
      </c>
      <c r="L134" s="195" t="s">
        <v>474</v>
      </c>
      <c r="M134" s="66" t="s">
        <v>94</v>
      </c>
      <c r="N134" s="66" t="s">
        <v>94</v>
      </c>
      <c r="O134" s="66"/>
      <c r="P134" s="66"/>
      <c r="Q134" s="66"/>
      <c r="R134" s="66"/>
      <c r="U134" s="181"/>
      <c r="X134" s="195" t="s">
        <v>196</v>
      </c>
      <c r="Y134" s="195" t="s">
        <v>413</v>
      </c>
      <c r="Z134" s="66" t="s">
        <v>53</v>
      </c>
    </row>
    <row r="135" spans="1:26" s="180" customFormat="1" ht="23.25" customHeight="1" x14ac:dyDescent="0.25">
      <c r="A135" s="66"/>
      <c r="B135" s="172">
        <v>127</v>
      </c>
      <c r="C135" s="173" t="s">
        <v>743</v>
      </c>
      <c r="D135" s="173" t="s">
        <v>744</v>
      </c>
      <c r="E135" s="175">
        <v>3</v>
      </c>
      <c r="F135" s="176">
        <v>41107</v>
      </c>
      <c r="G135" s="175">
        <v>1</v>
      </c>
      <c r="H135" s="177" t="s">
        <v>750</v>
      </c>
      <c r="I135" s="66" t="s">
        <v>480</v>
      </c>
      <c r="J135" s="66" t="s">
        <v>480</v>
      </c>
      <c r="K135" s="178" t="s">
        <v>478</v>
      </c>
      <c r="L135" s="195" t="s">
        <v>474</v>
      </c>
      <c r="M135" s="66" t="s">
        <v>94</v>
      </c>
      <c r="N135" s="66" t="s">
        <v>94</v>
      </c>
      <c r="O135" s="66"/>
      <c r="P135" s="66"/>
      <c r="Q135" s="66"/>
      <c r="R135" s="66"/>
      <c r="U135" s="181"/>
      <c r="X135" s="195" t="s">
        <v>189</v>
      </c>
      <c r="Y135" s="195" t="s">
        <v>414</v>
      </c>
      <c r="Z135" s="66" t="s">
        <v>53</v>
      </c>
    </row>
    <row r="136" spans="1:26" s="180" customFormat="1" ht="23.25" customHeight="1" x14ac:dyDescent="0.25">
      <c r="A136" s="66"/>
      <c r="B136" s="172">
        <v>128</v>
      </c>
      <c r="C136" s="173" t="s">
        <v>743</v>
      </c>
      <c r="D136" s="173" t="s">
        <v>745</v>
      </c>
      <c r="E136" s="175">
        <v>3</v>
      </c>
      <c r="F136" s="176" t="s">
        <v>747</v>
      </c>
      <c r="G136" s="175">
        <v>2</v>
      </c>
      <c r="H136" s="177" t="s">
        <v>751</v>
      </c>
      <c r="I136" s="66" t="s">
        <v>480</v>
      </c>
      <c r="J136" s="66" t="s">
        <v>480</v>
      </c>
      <c r="K136" s="178" t="s">
        <v>478</v>
      </c>
      <c r="L136" s="195" t="s">
        <v>474</v>
      </c>
      <c r="M136" s="66" t="s">
        <v>94</v>
      </c>
      <c r="N136" s="66" t="s">
        <v>94</v>
      </c>
      <c r="O136" s="66"/>
      <c r="P136" s="66"/>
      <c r="Q136" s="66"/>
      <c r="R136" s="66"/>
      <c r="U136" s="181"/>
      <c r="X136" s="195" t="s">
        <v>189</v>
      </c>
      <c r="Y136" s="195" t="s">
        <v>413</v>
      </c>
      <c r="Z136" s="66" t="s">
        <v>53</v>
      </c>
    </row>
    <row r="137" spans="1:26" s="171" customFormat="1" ht="33" customHeight="1" x14ac:dyDescent="0.2">
      <c r="A137" s="165" t="s">
        <v>863</v>
      </c>
      <c r="B137" s="166">
        <v>129</v>
      </c>
      <c r="C137" s="192" t="s">
        <v>329</v>
      </c>
      <c r="D137" s="192" t="s">
        <v>329</v>
      </c>
      <c r="E137" s="185">
        <v>1</v>
      </c>
      <c r="F137" s="208">
        <v>26088</v>
      </c>
      <c r="G137" s="198">
        <v>2</v>
      </c>
      <c r="H137" s="187" t="s">
        <v>461</v>
      </c>
      <c r="I137" s="165" t="s">
        <v>480</v>
      </c>
      <c r="J137" s="165" t="s">
        <v>480</v>
      </c>
      <c r="K137" s="185" t="s">
        <v>478</v>
      </c>
      <c r="L137" s="185" t="s">
        <v>474</v>
      </c>
      <c r="M137" s="165" t="s">
        <v>94</v>
      </c>
      <c r="N137" s="165" t="s">
        <v>94</v>
      </c>
      <c r="O137" s="165"/>
      <c r="P137" s="165"/>
      <c r="Q137" s="165"/>
      <c r="R137" s="165"/>
      <c r="U137" s="189" t="s">
        <v>1095</v>
      </c>
      <c r="X137" s="185" t="s">
        <v>187</v>
      </c>
      <c r="Y137" s="185" t="s">
        <v>413</v>
      </c>
      <c r="Z137" s="165" t="s">
        <v>53</v>
      </c>
    </row>
    <row r="138" spans="1:26" s="180" customFormat="1" ht="23.25" customHeight="1" x14ac:dyDescent="0.25">
      <c r="A138" s="65"/>
      <c r="B138" s="172">
        <v>130</v>
      </c>
      <c r="C138" s="173" t="s">
        <v>329</v>
      </c>
      <c r="D138" s="174" t="s">
        <v>332</v>
      </c>
      <c r="E138" s="175">
        <v>4</v>
      </c>
      <c r="F138" s="176" t="s">
        <v>752</v>
      </c>
      <c r="G138" s="175">
        <v>2</v>
      </c>
      <c r="H138" s="177" t="s">
        <v>973</v>
      </c>
      <c r="I138" s="66" t="s">
        <v>480</v>
      </c>
      <c r="J138" s="66" t="s">
        <v>480</v>
      </c>
      <c r="K138" s="178" t="s">
        <v>478</v>
      </c>
      <c r="L138" s="178" t="s">
        <v>474</v>
      </c>
      <c r="M138" s="66" t="s">
        <v>94</v>
      </c>
      <c r="N138" s="66" t="s">
        <v>94</v>
      </c>
      <c r="O138" s="66"/>
      <c r="P138" s="66" t="s">
        <v>479</v>
      </c>
      <c r="Q138" s="66"/>
      <c r="R138" s="66"/>
      <c r="U138" s="181"/>
      <c r="X138" s="175" t="s">
        <v>333</v>
      </c>
      <c r="Y138" s="178" t="s">
        <v>413</v>
      </c>
      <c r="Z138" s="66" t="s">
        <v>53</v>
      </c>
    </row>
    <row r="139" spans="1:26" s="180" customFormat="1" ht="23.25" customHeight="1" x14ac:dyDescent="0.25">
      <c r="A139" s="65"/>
      <c r="B139" s="172">
        <v>131</v>
      </c>
      <c r="C139" s="173" t="s">
        <v>329</v>
      </c>
      <c r="D139" s="174" t="s">
        <v>334</v>
      </c>
      <c r="E139" s="175">
        <v>3</v>
      </c>
      <c r="F139" s="176">
        <v>37708</v>
      </c>
      <c r="G139" s="175">
        <v>1</v>
      </c>
      <c r="H139" s="177" t="s">
        <v>974</v>
      </c>
      <c r="I139" s="66" t="s">
        <v>480</v>
      </c>
      <c r="J139" s="66" t="s">
        <v>480</v>
      </c>
      <c r="K139" s="178" t="s">
        <v>478</v>
      </c>
      <c r="L139" s="178" t="s">
        <v>474</v>
      </c>
      <c r="M139" s="66" t="s">
        <v>94</v>
      </c>
      <c r="N139" s="66" t="s">
        <v>94</v>
      </c>
      <c r="O139" s="66"/>
      <c r="P139" s="66"/>
      <c r="Q139" s="66"/>
      <c r="R139" s="66"/>
      <c r="U139" s="181"/>
      <c r="X139" s="175" t="s">
        <v>189</v>
      </c>
      <c r="Y139" s="178" t="s">
        <v>414</v>
      </c>
      <c r="Z139" s="66" t="s">
        <v>53</v>
      </c>
    </row>
    <row r="140" spans="1:26" s="171" customFormat="1" ht="23.25" customHeight="1" x14ac:dyDescent="0.2">
      <c r="A140" s="165" t="s">
        <v>1159</v>
      </c>
      <c r="B140" s="166">
        <v>132</v>
      </c>
      <c r="C140" s="192" t="s">
        <v>323</v>
      </c>
      <c r="D140" s="192" t="s">
        <v>323</v>
      </c>
      <c r="E140" s="185">
        <v>1</v>
      </c>
      <c r="F140" s="208">
        <v>11049</v>
      </c>
      <c r="G140" s="198">
        <v>2</v>
      </c>
      <c r="H140" s="187" t="s">
        <v>971</v>
      </c>
      <c r="I140" s="165" t="s">
        <v>480</v>
      </c>
      <c r="J140" s="165" t="s">
        <v>480</v>
      </c>
      <c r="K140" s="185" t="s">
        <v>478</v>
      </c>
      <c r="L140" s="185" t="s">
        <v>474</v>
      </c>
      <c r="M140" s="165" t="s">
        <v>94</v>
      </c>
      <c r="N140" s="165" t="s">
        <v>94</v>
      </c>
      <c r="O140" s="165"/>
      <c r="P140" s="165" t="s">
        <v>479</v>
      </c>
      <c r="Q140" s="165"/>
      <c r="R140" s="165"/>
      <c r="U140" s="189"/>
      <c r="X140" s="188" t="s">
        <v>187</v>
      </c>
      <c r="Y140" s="188" t="s">
        <v>413</v>
      </c>
      <c r="Z140" s="165" t="s">
        <v>53</v>
      </c>
    </row>
    <row r="141" spans="1:26" s="180" customFormat="1" ht="23.25" customHeight="1" x14ac:dyDescent="0.25">
      <c r="A141" s="65"/>
      <c r="B141" s="172">
        <v>133</v>
      </c>
      <c r="C141" s="173" t="s">
        <v>323</v>
      </c>
      <c r="D141" s="174" t="s">
        <v>324</v>
      </c>
      <c r="E141" s="175">
        <v>3</v>
      </c>
      <c r="F141" s="176">
        <v>20582</v>
      </c>
      <c r="G141" s="175">
        <v>1</v>
      </c>
      <c r="H141" s="177" t="s">
        <v>916</v>
      </c>
      <c r="I141" s="66" t="s">
        <v>480</v>
      </c>
      <c r="J141" s="66" t="s">
        <v>480</v>
      </c>
      <c r="K141" s="178" t="s">
        <v>478</v>
      </c>
      <c r="L141" s="179" t="s">
        <v>474</v>
      </c>
      <c r="M141" s="66" t="s">
        <v>94</v>
      </c>
      <c r="N141" s="66" t="s">
        <v>94</v>
      </c>
      <c r="O141" s="66"/>
      <c r="P141" s="66"/>
      <c r="Q141" s="66"/>
      <c r="R141" s="66"/>
      <c r="U141" s="181"/>
      <c r="X141" s="200" t="s">
        <v>189</v>
      </c>
      <c r="Y141" s="200" t="s">
        <v>414</v>
      </c>
      <c r="Z141" s="66" t="s">
        <v>53</v>
      </c>
    </row>
    <row r="142" spans="1:26" s="180" customFormat="1" ht="23.25" customHeight="1" x14ac:dyDescent="0.25">
      <c r="A142" s="65"/>
      <c r="B142" s="172">
        <v>134</v>
      </c>
      <c r="C142" s="173" t="s">
        <v>323</v>
      </c>
      <c r="D142" s="174" t="s">
        <v>325</v>
      </c>
      <c r="E142" s="175">
        <v>3</v>
      </c>
      <c r="F142" s="176" t="s">
        <v>405</v>
      </c>
      <c r="G142" s="175">
        <v>2</v>
      </c>
      <c r="H142" s="177" t="s">
        <v>972</v>
      </c>
      <c r="I142" s="66" t="s">
        <v>480</v>
      </c>
      <c r="J142" s="66" t="s">
        <v>480</v>
      </c>
      <c r="K142" s="178" t="s">
        <v>478</v>
      </c>
      <c r="L142" s="179" t="s">
        <v>474</v>
      </c>
      <c r="M142" s="66" t="s">
        <v>94</v>
      </c>
      <c r="N142" s="66" t="s">
        <v>94</v>
      </c>
      <c r="O142" s="66"/>
      <c r="P142" s="66"/>
      <c r="Q142" s="66"/>
      <c r="R142" s="66"/>
      <c r="U142" s="181"/>
      <c r="X142" s="200" t="s">
        <v>197</v>
      </c>
      <c r="Y142" s="200" t="s">
        <v>413</v>
      </c>
      <c r="Z142" s="66" t="s">
        <v>53</v>
      </c>
    </row>
    <row r="143" spans="1:26" s="171" customFormat="1" ht="23.25" customHeight="1" x14ac:dyDescent="0.2">
      <c r="A143" s="165" t="s">
        <v>864</v>
      </c>
      <c r="B143" s="166">
        <v>135</v>
      </c>
      <c r="C143" s="192" t="s">
        <v>327</v>
      </c>
      <c r="D143" s="192" t="s">
        <v>327</v>
      </c>
      <c r="E143" s="185">
        <v>1</v>
      </c>
      <c r="F143" s="208">
        <v>21050</v>
      </c>
      <c r="G143" s="198">
        <v>1</v>
      </c>
      <c r="H143" s="187" t="s">
        <v>460</v>
      </c>
      <c r="I143" s="165" t="s">
        <v>480</v>
      </c>
      <c r="J143" s="165" t="s">
        <v>480</v>
      </c>
      <c r="K143" s="185" t="s">
        <v>478</v>
      </c>
      <c r="L143" s="185" t="s">
        <v>474</v>
      </c>
      <c r="M143" s="165" t="s">
        <v>94</v>
      </c>
      <c r="N143" s="165" t="s">
        <v>94</v>
      </c>
      <c r="O143" s="165" t="s">
        <v>479</v>
      </c>
      <c r="P143" s="165"/>
      <c r="Q143" s="165"/>
      <c r="R143" s="165"/>
      <c r="U143" s="189"/>
      <c r="X143" s="185" t="s">
        <v>187</v>
      </c>
      <c r="Y143" s="185" t="s">
        <v>414</v>
      </c>
      <c r="Z143" s="165" t="s">
        <v>53</v>
      </c>
    </row>
    <row r="144" spans="1:26" s="180" customFormat="1" ht="23.25" customHeight="1" x14ac:dyDescent="0.25">
      <c r="A144" s="65"/>
      <c r="B144" s="172">
        <v>136</v>
      </c>
      <c r="C144" s="173" t="s">
        <v>327</v>
      </c>
      <c r="D144" s="174" t="s">
        <v>328</v>
      </c>
      <c r="E144" s="178">
        <v>2</v>
      </c>
      <c r="F144" s="176">
        <v>22593</v>
      </c>
      <c r="G144" s="175">
        <v>2</v>
      </c>
      <c r="H144" s="177" t="s">
        <v>970</v>
      </c>
      <c r="I144" s="66" t="s">
        <v>480</v>
      </c>
      <c r="J144" s="66" t="s">
        <v>480</v>
      </c>
      <c r="K144" s="178" t="s">
        <v>478</v>
      </c>
      <c r="L144" s="179" t="s">
        <v>474</v>
      </c>
      <c r="M144" s="66" t="s">
        <v>94</v>
      </c>
      <c r="N144" s="66" t="s">
        <v>94</v>
      </c>
      <c r="O144" s="66"/>
      <c r="P144" s="66"/>
      <c r="Q144" s="66"/>
      <c r="R144" s="66"/>
      <c r="U144" s="181"/>
      <c r="X144" s="175" t="s">
        <v>196</v>
      </c>
      <c r="Y144" s="200" t="s">
        <v>413</v>
      </c>
      <c r="Z144" s="66" t="s">
        <v>53</v>
      </c>
    </row>
    <row r="145" spans="1:27" s="171" customFormat="1" ht="23.25" customHeight="1" x14ac:dyDescent="0.2">
      <c r="A145" s="165" t="s">
        <v>1160</v>
      </c>
      <c r="B145" s="166">
        <v>137</v>
      </c>
      <c r="C145" s="192" t="s">
        <v>322</v>
      </c>
      <c r="D145" s="192" t="s">
        <v>322</v>
      </c>
      <c r="E145" s="185">
        <v>1</v>
      </c>
      <c r="F145" s="208">
        <v>12884</v>
      </c>
      <c r="G145" s="198">
        <v>2</v>
      </c>
      <c r="H145" s="187" t="s">
        <v>1038</v>
      </c>
      <c r="I145" s="165" t="s">
        <v>480</v>
      </c>
      <c r="J145" s="165" t="s">
        <v>480</v>
      </c>
      <c r="K145" s="185" t="s">
        <v>478</v>
      </c>
      <c r="L145" s="188" t="s">
        <v>474</v>
      </c>
      <c r="M145" s="165" t="s">
        <v>94</v>
      </c>
      <c r="N145" s="165" t="s">
        <v>94</v>
      </c>
      <c r="O145" s="165" t="s">
        <v>479</v>
      </c>
      <c r="P145" s="165" t="s">
        <v>479</v>
      </c>
      <c r="Q145" s="165"/>
      <c r="R145" s="165"/>
      <c r="U145" s="189"/>
      <c r="X145" s="188" t="s">
        <v>187</v>
      </c>
      <c r="Y145" s="188" t="s">
        <v>413</v>
      </c>
      <c r="Z145" s="165" t="s">
        <v>53</v>
      </c>
      <c r="AA145" s="171" t="s">
        <v>1037</v>
      </c>
    </row>
    <row r="146" spans="1:27" s="171" customFormat="1" ht="23.25" customHeight="1" x14ac:dyDescent="0.2">
      <c r="A146" s="165" t="s">
        <v>865</v>
      </c>
      <c r="B146" s="166">
        <v>138</v>
      </c>
      <c r="C146" s="192" t="s">
        <v>326</v>
      </c>
      <c r="D146" s="192" t="s">
        <v>326</v>
      </c>
      <c r="E146" s="185">
        <v>1</v>
      </c>
      <c r="F146" s="208">
        <v>21716</v>
      </c>
      <c r="G146" s="198">
        <v>2</v>
      </c>
      <c r="H146" s="187" t="s">
        <v>1194</v>
      </c>
      <c r="I146" s="165" t="s">
        <v>480</v>
      </c>
      <c r="J146" s="165" t="s">
        <v>480</v>
      </c>
      <c r="K146" s="185" t="s">
        <v>478</v>
      </c>
      <c r="L146" s="188" t="s">
        <v>474</v>
      </c>
      <c r="M146" s="165" t="s">
        <v>94</v>
      </c>
      <c r="N146" s="165" t="s">
        <v>94</v>
      </c>
      <c r="O146" s="165" t="s">
        <v>479</v>
      </c>
      <c r="P146" s="165" t="s">
        <v>479</v>
      </c>
      <c r="Q146" s="165"/>
      <c r="R146" s="165"/>
      <c r="U146" s="189"/>
      <c r="X146" s="188" t="s">
        <v>187</v>
      </c>
      <c r="Y146" s="188" t="s">
        <v>413</v>
      </c>
      <c r="Z146" s="165" t="s">
        <v>53</v>
      </c>
    </row>
    <row r="147" spans="1:27" s="171" customFormat="1" ht="23.25" customHeight="1" x14ac:dyDescent="0.2">
      <c r="A147" s="165" t="s">
        <v>866</v>
      </c>
      <c r="B147" s="166">
        <v>139</v>
      </c>
      <c r="C147" s="274" t="s">
        <v>318</v>
      </c>
      <c r="D147" s="274" t="s">
        <v>318</v>
      </c>
      <c r="E147" s="185">
        <v>1</v>
      </c>
      <c r="F147" s="208">
        <v>20123</v>
      </c>
      <c r="G147" s="198">
        <v>2</v>
      </c>
      <c r="H147" s="187" t="s">
        <v>1195</v>
      </c>
      <c r="I147" s="165" t="s">
        <v>480</v>
      </c>
      <c r="J147" s="165" t="s">
        <v>480</v>
      </c>
      <c r="K147" s="185" t="s">
        <v>478</v>
      </c>
      <c r="L147" s="236" t="s">
        <v>474</v>
      </c>
      <c r="M147" s="165" t="s">
        <v>94</v>
      </c>
      <c r="N147" s="165" t="s">
        <v>94</v>
      </c>
      <c r="O147" s="165"/>
      <c r="P147" s="165"/>
      <c r="Q147" s="165"/>
      <c r="R147" s="165"/>
      <c r="U147" s="189"/>
      <c r="X147" s="198" t="s">
        <v>187</v>
      </c>
      <c r="Y147" s="198" t="s">
        <v>413</v>
      </c>
      <c r="Z147" s="165" t="s">
        <v>53</v>
      </c>
    </row>
    <row r="148" spans="1:27" s="180" customFormat="1" ht="23.25" customHeight="1" x14ac:dyDescent="0.25">
      <c r="A148" s="65"/>
      <c r="B148" s="172">
        <v>140</v>
      </c>
      <c r="C148" s="265" t="s">
        <v>318</v>
      </c>
      <c r="D148" s="265" t="s">
        <v>319</v>
      </c>
      <c r="E148" s="175">
        <v>3</v>
      </c>
      <c r="F148" s="176">
        <v>31262</v>
      </c>
      <c r="G148" s="175">
        <v>1</v>
      </c>
      <c r="H148" s="177" t="s">
        <v>967</v>
      </c>
      <c r="I148" s="66" t="s">
        <v>480</v>
      </c>
      <c r="J148" s="66" t="s">
        <v>480</v>
      </c>
      <c r="K148" s="178" t="s">
        <v>478</v>
      </c>
      <c r="L148" s="179" t="s">
        <v>474</v>
      </c>
      <c r="M148" s="66" t="s">
        <v>94</v>
      </c>
      <c r="N148" s="66" t="s">
        <v>94</v>
      </c>
      <c r="O148" s="66"/>
      <c r="P148" s="66"/>
      <c r="Q148" s="66"/>
      <c r="R148" s="66"/>
      <c r="U148" s="181"/>
      <c r="X148" s="175" t="s">
        <v>189</v>
      </c>
      <c r="Y148" s="175" t="s">
        <v>414</v>
      </c>
      <c r="Z148" s="66" t="s">
        <v>53</v>
      </c>
    </row>
    <row r="149" spans="1:27" s="180" customFormat="1" ht="23.25" customHeight="1" x14ac:dyDescent="0.25">
      <c r="A149" s="65"/>
      <c r="B149" s="172">
        <v>141</v>
      </c>
      <c r="C149" s="265" t="s">
        <v>318</v>
      </c>
      <c r="D149" s="174" t="s">
        <v>320</v>
      </c>
      <c r="E149" s="175">
        <v>5</v>
      </c>
      <c r="F149" s="176">
        <v>42496</v>
      </c>
      <c r="G149" s="175">
        <v>1</v>
      </c>
      <c r="H149" s="177" t="s">
        <v>968</v>
      </c>
      <c r="I149" s="66" t="s">
        <v>480</v>
      </c>
      <c r="J149" s="66" t="s">
        <v>480</v>
      </c>
      <c r="K149" s="178" t="s">
        <v>478</v>
      </c>
      <c r="L149" s="179" t="s">
        <v>474</v>
      </c>
      <c r="M149" s="66" t="s">
        <v>94</v>
      </c>
      <c r="N149" s="66" t="s">
        <v>94</v>
      </c>
      <c r="O149" s="66"/>
      <c r="P149" s="66"/>
      <c r="Q149" s="66"/>
      <c r="R149" s="66"/>
      <c r="U149" s="181"/>
      <c r="X149" s="200" t="s">
        <v>192</v>
      </c>
      <c r="Y149" s="175" t="s">
        <v>414</v>
      </c>
      <c r="Z149" s="66" t="s">
        <v>53</v>
      </c>
    </row>
    <row r="150" spans="1:27" s="180" customFormat="1" ht="23.25" customHeight="1" x14ac:dyDescent="0.25">
      <c r="A150" s="65"/>
      <c r="B150" s="172">
        <v>142</v>
      </c>
      <c r="C150" s="265" t="s">
        <v>318</v>
      </c>
      <c r="D150" s="174" t="s">
        <v>321</v>
      </c>
      <c r="E150" s="175">
        <v>5</v>
      </c>
      <c r="F150" s="176">
        <v>42956</v>
      </c>
      <c r="G150" s="175">
        <v>1</v>
      </c>
      <c r="H150" s="177" t="s">
        <v>969</v>
      </c>
      <c r="I150" s="66" t="s">
        <v>480</v>
      </c>
      <c r="J150" s="66" t="s">
        <v>480</v>
      </c>
      <c r="K150" s="178" t="s">
        <v>478</v>
      </c>
      <c r="L150" s="179" t="s">
        <v>474</v>
      </c>
      <c r="M150" s="66" t="s">
        <v>94</v>
      </c>
      <c r="N150" s="66" t="s">
        <v>94</v>
      </c>
      <c r="O150" s="66"/>
      <c r="P150" s="66"/>
      <c r="Q150" s="66"/>
      <c r="R150" s="66"/>
      <c r="U150" s="181"/>
      <c r="X150" s="200" t="s">
        <v>192</v>
      </c>
      <c r="Y150" s="175" t="s">
        <v>414</v>
      </c>
      <c r="Z150" s="66" t="s">
        <v>53</v>
      </c>
    </row>
    <row r="151" spans="1:27" s="171" customFormat="1" ht="23.25" customHeight="1" x14ac:dyDescent="0.2">
      <c r="A151" s="165" t="s">
        <v>867</v>
      </c>
      <c r="B151" s="166">
        <v>143</v>
      </c>
      <c r="C151" s="205" t="s">
        <v>335</v>
      </c>
      <c r="D151" s="205" t="s">
        <v>335</v>
      </c>
      <c r="E151" s="185">
        <v>1</v>
      </c>
      <c r="F151" s="208">
        <v>21401</v>
      </c>
      <c r="G151" s="198">
        <v>2</v>
      </c>
      <c r="H151" s="187" t="s">
        <v>975</v>
      </c>
      <c r="I151" s="165" t="s">
        <v>480</v>
      </c>
      <c r="J151" s="165" t="s">
        <v>480</v>
      </c>
      <c r="K151" s="165" t="s">
        <v>478</v>
      </c>
      <c r="L151" s="165" t="s">
        <v>475</v>
      </c>
      <c r="M151" s="165" t="s">
        <v>94</v>
      </c>
      <c r="N151" s="165" t="s">
        <v>94</v>
      </c>
      <c r="O151" s="165" t="s">
        <v>479</v>
      </c>
      <c r="P151" s="165" t="s">
        <v>479</v>
      </c>
      <c r="Q151" s="165"/>
      <c r="R151" s="165"/>
      <c r="U151" s="189"/>
      <c r="X151" s="165" t="s">
        <v>187</v>
      </c>
      <c r="Y151" s="165" t="s">
        <v>413</v>
      </c>
      <c r="Z151" s="165" t="s">
        <v>53</v>
      </c>
    </row>
    <row r="152" spans="1:27" s="171" customFormat="1" ht="23.25" customHeight="1" x14ac:dyDescent="0.2">
      <c r="A152" s="165" t="s">
        <v>1161</v>
      </c>
      <c r="B152" s="166">
        <v>144</v>
      </c>
      <c r="C152" s="205" t="s">
        <v>336</v>
      </c>
      <c r="D152" s="205" t="s">
        <v>336</v>
      </c>
      <c r="E152" s="185">
        <v>1</v>
      </c>
      <c r="F152" s="208">
        <v>18457</v>
      </c>
      <c r="G152" s="198">
        <v>2</v>
      </c>
      <c r="H152" s="187" t="s">
        <v>924</v>
      </c>
      <c r="I152" s="165" t="s">
        <v>480</v>
      </c>
      <c r="J152" s="165" t="s">
        <v>480</v>
      </c>
      <c r="K152" s="165" t="s">
        <v>478</v>
      </c>
      <c r="L152" s="165" t="s">
        <v>475</v>
      </c>
      <c r="M152" s="165" t="s">
        <v>94</v>
      </c>
      <c r="N152" s="165" t="s">
        <v>94</v>
      </c>
      <c r="O152" s="165" t="s">
        <v>479</v>
      </c>
      <c r="P152" s="165"/>
      <c r="Q152" s="165"/>
      <c r="R152" s="165"/>
      <c r="U152" s="189"/>
      <c r="X152" s="165" t="s">
        <v>187</v>
      </c>
      <c r="Y152" s="165" t="s">
        <v>413</v>
      </c>
      <c r="Z152" s="165" t="s">
        <v>53</v>
      </c>
    </row>
    <row r="153" spans="1:27" s="171" customFormat="1" ht="23.25" customHeight="1" x14ac:dyDescent="0.2">
      <c r="A153" s="165" t="s">
        <v>868</v>
      </c>
      <c r="B153" s="166">
        <v>145</v>
      </c>
      <c r="C153" s="192" t="s">
        <v>338</v>
      </c>
      <c r="D153" s="192" t="s">
        <v>338</v>
      </c>
      <c r="E153" s="185">
        <v>1</v>
      </c>
      <c r="F153" s="208">
        <v>19998</v>
      </c>
      <c r="G153" s="198">
        <v>2</v>
      </c>
      <c r="H153" s="187" t="s">
        <v>462</v>
      </c>
      <c r="I153" s="165" t="s">
        <v>480</v>
      </c>
      <c r="J153" s="165" t="s">
        <v>480</v>
      </c>
      <c r="K153" s="188" t="s">
        <v>478</v>
      </c>
      <c r="L153" s="188" t="s">
        <v>475</v>
      </c>
      <c r="M153" s="165" t="s">
        <v>94</v>
      </c>
      <c r="N153" s="165" t="s">
        <v>94</v>
      </c>
      <c r="O153" s="165"/>
      <c r="P153" s="165"/>
      <c r="Q153" s="165"/>
      <c r="R153" s="165"/>
      <c r="U153" s="189" t="s">
        <v>1096</v>
      </c>
      <c r="X153" s="188" t="s">
        <v>187</v>
      </c>
      <c r="Y153" s="188" t="s">
        <v>413</v>
      </c>
      <c r="Z153" s="165" t="s">
        <v>53</v>
      </c>
    </row>
    <row r="154" spans="1:27" s="180" customFormat="1" ht="23.25" customHeight="1" x14ac:dyDescent="0.25">
      <c r="A154" s="65"/>
      <c r="B154" s="172">
        <v>146</v>
      </c>
      <c r="C154" s="173" t="s">
        <v>338</v>
      </c>
      <c r="D154" s="174" t="s">
        <v>339</v>
      </c>
      <c r="E154" s="175">
        <v>3</v>
      </c>
      <c r="F154" s="176">
        <v>33519</v>
      </c>
      <c r="G154" s="175">
        <v>2</v>
      </c>
      <c r="H154" s="177" t="s">
        <v>976</v>
      </c>
      <c r="I154" s="66" t="s">
        <v>480</v>
      </c>
      <c r="J154" s="66" t="s">
        <v>480</v>
      </c>
      <c r="K154" s="195" t="s">
        <v>478</v>
      </c>
      <c r="L154" s="200" t="s">
        <v>475</v>
      </c>
      <c r="M154" s="66" t="s">
        <v>94</v>
      </c>
      <c r="N154" s="66" t="s">
        <v>94</v>
      </c>
      <c r="O154" s="66"/>
      <c r="P154" s="66" t="s">
        <v>479</v>
      </c>
      <c r="Q154" s="66"/>
      <c r="R154" s="66"/>
      <c r="U154" s="181"/>
      <c r="X154" s="200" t="s">
        <v>189</v>
      </c>
      <c r="Y154" s="275" t="s">
        <v>413</v>
      </c>
      <c r="Z154" s="66" t="s">
        <v>53</v>
      </c>
    </row>
    <row r="155" spans="1:27" s="180" customFormat="1" ht="23.25" customHeight="1" x14ac:dyDescent="0.25">
      <c r="A155" s="65"/>
      <c r="B155" s="172">
        <v>147</v>
      </c>
      <c r="C155" s="173" t="s">
        <v>338</v>
      </c>
      <c r="D155" s="174" t="s">
        <v>340</v>
      </c>
      <c r="E155" s="175">
        <v>3</v>
      </c>
      <c r="F155" s="176">
        <v>35475</v>
      </c>
      <c r="G155" s="175">
        <v>1</v>
      </c>
      <c r="H155" s="177" t="s">
        <v>977</v>
      </c>
      <c r="I155" s="66" t="s">
        <v>480</v>
      </c>
      <c r="J155" s="66" t="s">
        <v>480</v>
      </c>
      <c r="K155" s="195" t="s">
        <v>478</v>
      </c>
      <c r="L155" s="200" t="s">
        <v>475</v>
      </c>
      <c r="M155" s="66" t="s">
        <v>94</v>
      </c>
      <c r="N155" s="66" t="s">
        <v>94</v>
      </c>
      <c r="O155" s="66"/>
      <c r="P155" s="66"/>
      <c r="Q155" s="66"/>
      <c r="R155" s="66"/>
      <c r="U155" s="181"/>
      <c r="X155" s="200" t="s">
        <v>189</v>
      </c>
      <c r="Y155" s="200" t="s">
        <v>414</v>
      </c>
      <c r="Z155" s="66" t="s">
        <v>53</v>
      </c>
    </row>
    <row r="156" spans="1:27" s="171" customFormat="1" ht="23.25" customHeight="1" x14ac:dyDescent="0.2">
      <c r="A156" s="165" t="s">
        <v>869</v>
      </c>
      <c r="B156" s="166">
        <v>148</v>
      </c>
      <c r="C156" s="192" t="s">
        <v>342</v>
      </c>
      <c r="D156" s="192" t="s">
        <v>342</v>
      </c>
      <c r="E156" s="185">
        <v>1</v>
      </c>
      <c r="F156" s="208">
        <v>30579</v>
      </c>
      <c r="G156" s="198">
        <v>1</v>
      </c>
      <c r="H156" s="187" t="s">
        <v>463</v>
      </c>
      <c r="I156" s="165" t="s">
        <v>480</v>
      </c>
      <c r="J156" s="165" t="s">
        <v>480</v>
      </c>
      <c r="K156" s="185" t="s">
        <v>478</v>
      </c>
      <c r="L156" s="185" t="s">
        <v>476</v>
      </c>
      <c r="M156" s="165" t="s">
        <v>94</v>
      </c>
      <c r="N156" s="165" t="s">
        <v>94</v>
      </c>
      <c r="O156" s="165"/>
      <c r="P156" s="165"/>
      <c r="Q156" s="165"/>
      <c r="R156" s="165"/>
      <c r="U156" s="189"/>
      <c r="X156" s="185" t="s">
        <v>187</v>
      </c>
      <c r="Y156" s="185" t="s">
        <v>414</v>
      </c>
      <c r="Z156" s="165" t="s">
        <v>53</v>
      </c>
    </row>
    <row r="157" spans="1:27" s="180" customFormat="1" ht="23.25" customHeight="1" x14ac:dyDescent="0.25">
      <c r="A157" s="65"/>
      <c r="B157" s="172">
        <v>149</v>
      </c>
      <c r="C157" s="173" t="s">
        <v>342</v>
      </c>
      <c r="D157" s="67" t="s">
        <v>343</v>
      </c>
      <c r="E157" s="178">
        <v>2</v>
      </c>
      <c r="F157" s="176">
        <v>28039</v>
      </c>
      <c r="G157" s="175">
        <v>2</v>
      </c>
      <c r="H157" s="177" t="s">
        <v>464</v>
      </c>
      <c r="I157" s="66" t="s">
        <v>480</v>
      </c>
      <c r="J157" s="66" t="s">
        <v>480</v>
      </c>
      <c r="K157" s="178" t="s">
        <v>478</v>
      </c>
      <c r="L157" s="178" t="s">
        <v>476</v>
      </c>
      <c r="M157" s="66" t="s">
        <v>94</v>
      </c>
      <c r="N157" s="66" t="s">
        <v>94</v>
      </c>
      <c r="O157" s="66"/>
      <c r="P157" s="66"/>
      <c r="Q157" s="66"/>
      <c r="R157" s="66"/>
      <c r="U157" s="181"/>
      <c r="X157" s="66" t="s">
        <v>196</v>
      </c>
      <c r="Y157" s="66" t="s">
        <v>413</v>
      </c>
      <c r="Z157" s="66" t="s">
        <v>53</v>
      </c>
    </row>
    <row r="158" spans="1:27" s="180" customFormat="1" ht="23.25" customHeight="1" x14ac:dyDescent="0.25">
      <c r="A158" s="65"/>
      <c r="B158" s="172">
        <v>150</v>
      </c>
      <c r="C158" s="173" t="s">
        <v>342</v>
      </c>
      <c r="D158" s="67" t="s">
        <v>344</v>
      </c>
      <c r="E158" s="175">
        <v>3</v>
      </c>
      <c r="F158" s="176">
        <v>39681</v>
      </c>
      <c r="G158" s="175">
        <v>1</v>
      </c>
      <c r="H158" s="177" t="s">
        <v>979</v>
      </c>
      <c r="I158" s="66" t="s">
        <v>480</v>
      </c>
      <c r="J158" s="66" t="s">
        <v>480</v>
      </c>
      <c r="K158" s="178" t="s">
        <v>478</v>
      </c>
      <c r="L158" s="178" t="s">
        <v>476</v>
      </c>
      <c r="M158" s="66" t="s">
        <v>94</v>
      </c>
      <c r="N158" s="66" t="s">
        <v>94</v>
      </c>
      <c r="O158" s="66"/>
      <c r="P158" s="66"/>
      <c r="Q158" s="66"/>
      <c r="R158" s="66"/>
      <c r="U158" s="181"/>
      <c r="X158" s="66" t="s">
        <v>189</v>
      </c>
      <c r="Y158" s="66" t="s">
        <v>415</v>
      </c>
      <c r="Z158" s="66" t="s">
        <v>53</v>
      </c>
    </row>
    <row r="159" spans="1:27" s="171" customFormat="1" ht="23.25" customHeight="1" x14ac:dyDescent="0.2">
      <c r="A159" s="165" t="s">
        <v>870</v>
      </c>
      <c r="B159" s="166">
        <v>151</v>
      </c>
      <c r="C159" s="192" t="s">
        <v>345</v>
      </c>
      <c r="D159" s="192" t="s">
        <v>345</v>
      </c>
      <c r="E159" s="185">
        <v>1</v>
      </c>
      <c r="F159" s="208">
        <v>26424</v>
      </c>
      <c r="G159" s="198">
        <v>1</v>
      </c>
      <c r="H159" s="187" t="s">
        <v>465</v>
      </c>
      <c r="I159" s="165" t="s">
        <v>480</v>
      </c>
      <c r="J159" s="165" t="s">
        <v>480</v>
      </c>
      <c r="K159" s="185" t="s">
        <v>478</v>
      </c>
      <c r="L159" s="185" t="s">
        <v>476</v>
      </c>
      <c r="M159" s="165" t="s">
        <v>94</v>
      </c>
      <c r="N159" s="165" t="s">
        <v>94</v>
      </c>
      <c r="O159" s="165"/>
      <c r="P159" s="165"/>
      <c r="Q159" s="165"/>
      <c r="R159" s="165"/>
      <c r="U159" s="189"/>
      <c r="X159" s="185" t="s">
        <v>187</v>
      </c>
      <c r="Y159" s="185" t="s">
        <v>414</v>
      </c>
      <c r="Z159" s="165" t="s">
        <v>53</v>
      </c>
    </row>
    <row r="160" spans="1:27" s="180" customFormat="1" ht="23.25" customHeight="1" x14ac:dyDescent="0.25">
      <c r="A160" s="65"/>
      <c r="B160" s="172">
        <v>152</v>
      </c>
      <c r="C160" s="173" t="s">
        <v>345</v>
      </c>
      <c r="D160" s="67" t="s">
        <v>223</v>
      </c>
      <c r="E160" s="178">
        <v>2</v>
      </c>
      <c r="F160" s="176" t="s">
        <v>411</v>
      </c>
      <c r="G160" s="175">
        <v>2</v>
      </c>
      <c r="H160" s="177" t="s">
        <v>1097</v>
      </c>
      <c r="I160" s="66" t="s">
        <v>480</v>
      </c>
      <c r="J160" s="66" t="s">
        <v>480</v>
      </c>
      <c r="K160" s="178" t="s">
        <v>478</v>
      </c>
      <c r="L160" s="178" t="s">
        <v>476</v>
      </c>
      <c r="M160" s="66" t="s">
        <v>94</v>
      </c>
      <c r="N160" s="66" t="s">
        <v>94</v>
      </c>
      <c r="O160" s="66"/>
      <c r="P160" s="66"/>
      <c r="Q160" s="66"/>
      <c r="R160" s="66"/>
      <c r="U160" s="181" t="s">
        <v>1098</v>
      </c>
      <c r="X160" s="66" t="s">
        <v>196</v>
      </c>
      <c r="Y160" s="66" t="s">
        <v>413</v>
      </c>
      <c r="Z160" s="66" t="s">
        <v>53</v>
      </c>
    </row>
    <row r="161" spans="1:26" s="180" customFormat="1" ht="23.25" customHeight="1" x14ac:dyDescent="0.25">
      <c r="A161" s="65"/>
      <c r="B161" s="172">
        <v>153</v>
      </c>
      <c r="C161" s="173" t="s">
        <v>345</v>
      </c>
      <c r="D161" s="67" t="s">
        <v>346</v>
      </c>
      <c r="E161" s="175">
        <v>3</v>
      </c>
      <c r="F161" s="176" t="s">
        <v>412</v>
      </c>
      <c r="G161" s="175">
        <v>1</v>
      </c>
      <c r="H161" s="177" t="s">
        <v>466</v>
      </c>
      <c r="I161" s="66" t="s">
        <v>480</v>
      </c>
      <c r="J161" s="66" t="s">
        <v>480</v>
      </c>
      <c r="K161" s="178" t="s">
        <v>478</v>
      </c>
      <c r="L161" s="178" t="s">
        <v>476</v>
      </c>
      <c r="M161" s="66" t="s">
        <v>94</v>
      </c>
      <c r="N161" s="66" t="s">
        <v>94</v>
      </c>
      <c r="O161" s="66"/>
      <c r="P161" s="66"/>
      <c r="Q161" s="66"/>
      <c r="R161" s="66"/>
      <c r="U161" s="181"/>
      <c r="X161" s="66" t="s">
        <v>189</v>
      </c>
      <c r="Y161" s="66" t="s">
        <v>414</v>
      </c>
      <c r="Z161" s="66" t="s">
        <v>53</v>
      </c>
    </row>
    <row r="162" spans="1:26" s="171" customFormat="1" ht="23.25" customHeight="1" x14ac:dyDescent="0.2">
      <c r="A162" s="165" t="s">
        <v>871</v>
      </c>
      <c r="B162" s="166">
        <v>154</v>
      </c>
      <c r="C162" s="192" t="s">
        <v>341</v>
      </c>
      <c r="D162" s="192" t="s">
        <v>341</v>
      </c>
      <c r="E162" s="185">
        <v>1</v>
      </c>
      <c r="F162" s="186">
        <v>18741</v>
      </c>
      <c r="G162" s="198">
        <v>2</v>
      </c>
      <c r="H162" s="187" t="s">
        <v>978</v>
      </c>
      <c r="I162" s="165" t="s">
        <v>480</v>
      </c>
      <c r="J162" s="165" t="s">
        <v>480</v>
      </c>
      <c r="K162" s="185" t="s">
        <v>478</v>
      </c>
      <c r="L162" s="185" t="s">
        <v>476</v>
      </c>
      <c r="M162" s="165" t="s">
        <v>94</v>
      </c>
      <c r="N162" s="165" t="s">
        <v>94</v>
      </c>
      <c r="O162" s="165"/>
      <c r="P162" s="165"/>
      <c r="Q162" s="165"/>
      <c r="R162" s="165"/>
      <c r="U162" s="189"/>
      <c r="X162" s="185" t="s">
        <v>187</v>
      </c>
      <c r="Y162" s="185" t="s">
        <v>413</v>
      </c>
      <c r="Z162" s="165" t="s">
        <v>53</v>
      </c>
    </row>
    <row r="163" spans="1:26" s="180" customFormat="1" ht="23.25" customHeight="1" x14ac:dyDescent="0.25">
      <c r="A163" s="66"/>
      <c r="B163" s="172">
        <v>155</v>
      </c>
      <c r="C163" s="173" t="s">
        <v>341</v>
      </c>
      <c r="D163" s="173" t="s">
        <v>309</v>
      </c>
      <c r="E163" s="178">
        <v>3</v>
      </c>
      <c r="F163" s="196">
        <v>28252</v>
      </c>
      <c r="G163" s="175">
        <v>2</v>
      </c>
      <c r="H163" s="177" t="s">
        <v>1157</v>
      </c>
      <c r="I163" s="66" t="s">
        <v>480</v>
      </c>
      <c r="J163" s="66" t="s">
        <v>480</v>
      </c>
      <c r="K163" s="178" t="s">
        <v>478</v>
      </c>
      <c r="L163" s="178" t="s">
        <v>476</v>
      </c>
      <c r="M163" s="66" t="s">
        <v>94</v>
      </c>
      <c r="N163" s="66" t="s">
        <v>94</v>
      </c>
      <c r="O163" s="66"/>
      <c r="P163" s="66"/>
      <c r="Q163" s="66"/>
      <c r="R163" s="66"/>
      <c r="U163" s="181"/>
      <c r="X163" s="178" t="s">
        <v>189</v>
      </c>
      <c r="Y163" s="178" t="s">
        <v>413</v>
      </c>
      <c r="Z163" s="66" t="s">
        <v>53</v>
      </c>
    </row>
    <row r="164" spans="1:26" ht="15.6" customHeight="1" x14ac:dyDescent="0.25">
      <c r="A164" s="75"/>
      <c r="B164" s="76"/>
      <c r="C164" s="61"/>
      <c r="D164" s="61"/>
      <c r="E164" s="61"/>
      <c r="F164" s="421" t="s">
        <v>1183</v>
      </c>
      <c r="G164" s="421"/>
      <c r="H164" s="421"/>
      <c r="I164" s="421"/>
      <c r="J164" s="421"/>
      <c r="K164" s="421"/>
      <c r="L164" s="421"/>
      <c r="M164" s="421"/>
      <c r="N164" s="421"/>
      <c r="O164" s="421"/>
      <c r="P164" s="421"/>
      <c r="Q164" s="421"/>
      <c r="R164" s="421"/>
    </row>
    <row r="165" spans="1:26" ht="15" customHeight="1" x14ac:dyDescent="0.25">
      <c r="A165" s="418" t="s">
        <v>72</v>
      </c>
      <c r="B165" s="418"/>
      <c r="C165" s="418"/>
      <c r="D165" s="418"/>
      <c r="E165" s="418"/>
      <c r="F165" s="418" t="s">
        <v>71</v>
      </c>
      <c r="G165" s="418"/>
      <c r="H165" s="418"/>
      <c r="I165" s="418"/>
      <c r="J165" s="418"/>
      <c r="K165" s="418"/>
      <c r="L165" s="418"/>
      <c r="M165" s="418"/>
      <c r="N165" s="418"/>
      <c r="O165" s="418"/>
      <c r="P165" s="418"/>
      <c r="Q165" s="418"/>
      <c r="R165" s="418"/>
    </row>
    <row r="166" spans="1:26" ht="15.6" customHeight="1" x14ac:dyDescent="0.25">
      <c r="A166" s="421" t="s">
        <v>96</v>
      </c>
      <c r="B166" s="421"/>
      <c r="C166" s="421"/>
      <c r="D166" s="421"/>
      <c r="E166" s="421"/>
      <c r="F166" s="418" t="s">
        <v>73</v>
      </c>
      <c r="G166" s="418"/>
      <c r="H166" s="418"/>
      <c r="I166" s="418"/>
      <c r="J166" s="418"/>
      <c r="K166" s="418"/>
      <c r="L166" s="418"/>
      <c r="M166" s="418"/>
      <c r="N166" s="418"/>
      <c r="O166" s="418"/>
      <c r="P166" s="418"/>
      <c r="Q166" s="418"/>
      <c r="R166" s="418"/>
    </row>
    <row r="167" spans="1:26" ht="15.6" customHeight="1" x14ac:dyDescent="0.25">
      <c r="A167" s="421"/>
      <c r="B167" s="421"/>
      <c r="C167" s="421"/>
      <c r="D167" s="421"/>
      <c r="E167" s="421"/>
      <c r="F167" s="421" t="s">
        <v>96</v>
      </c>
      <c r="G167" s="421"/>
      <c r="H167" s="421"/>
      <c r="I167" s="421"/>
      <c r="J167" s="421"/>
      <c r="K167" s="421"/>
      <c r="L167" s="421"/>
      <c r="M167" s="421"/>
      <c r="N167" s="421"/>
      <c r="O167" s="421"/>
      <c r="P167" s="421"/>
      <c r="Q167" s="421"/>
      <c r="R167" s="421"/>
    </row>
    <row r="168" spans="1:26" ht="15.6" customHeight="1" x14ac:dyDescent="0.25">
      <c r="A168" s="85"/>
      <c r="B168" s="85"/>
      <c r="C168" s="85"/>
      <c r="D168" s="85"/>
      <c r="E168" s="85"/>
      <c r="F168" s="85"/>
      <c r="G168" s="85"/>
      <c r="H168" s="85"/>
      <c r="I168" s="85"/>
      <c r="J168" s="85"/>
      <c r="K168" s="85"/>
      <c r="L168" s="85"/>
      <c r="M168" s="85"/>
      <c r="N168" s="85"/>
      <c r="O168" s="85"/>
      <c r="P168" s="85"/>
      <c r="Q168" s="85"/>
      <c r="R168" s="85"/>
    </row>
    <row r="169" spans="1:26" ht="15.6" customHeight="1" x14ac:dyDescent="0.25">
      <c r="A169" s="85"/>
      <c r="B169" s="85"/>
      <c r="C169" s="85"/>
      <c r="D169" s="85"/>
      <c r="E169" s="85"/>
      <c r="F169" s="85"/>
      <c r="G169" s="85"/>
      <c r="H169" s="85"/>
      <c r="I169" s="85"/>
      <c r="J169" s="85"/>
      <c r="K169" s="85"/>
      <c r="L169" s="85"/>
      <c r="M169" s="85"/>
      <c r="N169" s="85"/>
      <c r="O169" s="85"/>
      <c r="P169" s="85"/>
      <c r="Q169" s="85"/>
      <c r="R169" s="85"/>
    </row>
    <row r="170" spans="1:26" ht="15.6" customHeight="1" x14ac:dyDescent="0.25">
      <c r="A170" s="85"/>
      <c r="B170" s="85"/>
      <c r="C170" s="85"/>
      <c r="D170" s="85"/>
      <c r="E170" s="85"/>
      <c r="F170" s="85"/>
      <c r="G170" s="85"/>
      <c r="H170" s="85"/>
      <c r="I170" s="85"/>
      <c r="J170" s="85"/>
      <c r="K170" s="85"/>
      <c r="L170" s="85"/>
      <c r="M170" s="85"/>
      <c r="N170" s="85"/>
      <c r="O170" s="85"/>
      <c r="P170" s="85"/>
      <c r="Q170" s="85"/>
      <c r="R170" s="85"/>
    </row>
    <row r="171" spans="1:26" ht="15.6" customHeight="1" x14ac:dyDescent="0.25">
      <c r="A171" s="85"/>
      <c r="B171" s="85"/>
      <c r="C171" s="85"/>
      <c r="D171" s="85"/>
      <c r="E171" s="85"/>
      <c r="F171" s="85"/>
      <c r="G171" s="85"/>
      <c r="H171" s="85"/>
      <c r="I171" s="85"/>
      <c r="J171" s="85"/>
      <c r="K171" s="85"/>
      <c r="L171" s="85"/>
      <c r="M171" s="85"/>
      <c r="N171" s="85"/>
      <c r="O171" s="85"/>
      <c r="P171" s="85"/>
      <c r="Q171" s="85"/>
      <c r="R171" s="85"/>
    </row>
    <row r="172" spans="1:26" ht="16.5" customHeight="1" x14ac:dyDescent="0.25">
      <c r="A172" s="417" t="s">
        <v>180</v>
      </c>
      <c r="B172" s="417"/>
      <c r="C172" s="417"/>
      <c r="D172" s="417"/>
      <c r="E172" s="417"/>
      <c r="F172" s="417" t="s">
        <v>704</v>
      </c>
      <c r="G172" s="417"/>
      <c r="H172" s="417"/>
      <c r="I172" s="417"/>
      <c r="J172" s="417"/>
      <c r="K172" s="417"/>
      <c r="L172" s="417"/>
      <c r="M172" s="417"/>
      <c r="N172" s="417"/>
      <c r="O172" s="417"/>
      <c r="P172" s="417"/>
      <c r="Q172" s="417"/>
      <c r="R172" s="417"/>
    </row>
    <row r="173" spans="1:26" ht="15.6" customHeight="1" x14ac:dyDescent="0.25">
      <c r="A173" s="85"/>
      <c r="B173" s="85"/>
      <c r="C173" s="85"/>
      <c r="D173" s="85"/>
      <c r="E173" s="85"/>
      <c r="F173" s="85"/>
      <c r="G173" s="85"/>
      <c r="H173" s="85"/>
      <c r="I173" s="85"/>
      <c r="J173" s="85"/>
      <c r="K173" s="85"/>
      <c r="L173" s="85"/>
      <c r="M173" s="85"/>
      <c r="N173" s="85"/>
      <c r="O173" s="85"/>
      <c r="P173" s="85"/>
      <c r="Q173" s="85"/>
      <c r="R173" s="85"/>
    </row>
    <row r="174" spans="1:26" ht="15.6" customHeight="1" x14ac:dyDescent="0.25">
      <c r="A174" s="85"/>
      <c r="B174" s="85"/>
      <c r="C174" s="85"/>
      <c r="D174" s="85"/>
      <c r="E174" s="85"/>
      <c r="F174" s="85"/>
      <c r="G174" s="85"/>
      <c r="H174" s="85"/>
      <c r="I174" s="85"/>
      <c r="J174" s="85"/>
      <c r="K174" s="85"/>
      <c r="L174" s="85"/>
      <c r="M174" s="85"/>
      <c r="N174" s="85"/>
      <c r="O174" s="85"/>
      <c r="P174" s="85"/>
      <c r="Q174" s="85"/>
      <c r="R174" s="85"/>
    </row>
    <row r="175" spans="1:26" ht="15.6" customHeight="1" x14ac:dyDescent="0.25">
      <c r="A175" s="85"/>
      <c r="B175" s="85"/>
      <c r="C175" s="85"/>
      <c r="D175" s="85"/>
      <c r="E175" s="85"/>
      <c r="F175" s="85"/>
      <c r="G175" s="85"/>
      <c r="H175" s="85"/>
      <c r="I175" s="85"/>
      <c r="J175" s="85"/>
      <c r="K175" s="85"/>
      <c r="L175" s="85"/>
      <c r="M175" s="85"/>
      <c r="N175" s="85"/>
      <c r="O175" s="85"/>
      <c r="P175" s="85"/>
      <c r="Q175" s="85"/>
      <c r="R175" s="85"/>
    </row>
    <row r="176" spans="1:26" ht="15.6" customHeight="1" x14ac:dyDescent="0.25">
      <c r="A176" s="85"/>
      <c r="B176" s="85"/>
      <c r="C176" s="85"/>
      <c r="D176" s="85"/>
      <c r="E176" s="85"/>
      <c r="F176" s="85"/>
      <c r="G176" s="85"/>
      <c r="H176" s="85"/>
      <c r="I176" s="85"/>
      <c r="J176" s="85"/>
      <c r="K176" s="85"/>
      <c r="L176" s="85"/>
      <c r="M176" s="85"/>
      <c r="N176" s="85"/>
      <c r="O176" s="85"/>
      <c r="P176" s="85"/>
      <c r="Q176" s="85"/>
      <c r="R176" s="85"/>
    </row>
    <row r="177" spans="1:18" ht="15.6" customHeight="1" x14ac:dyDescent="0.25">
      <c r="A177" s="85"/>
      <c r="B177" s="85"/>
      <c r="C177" s="85"/>
      <c r="D177" s="85"/>
      <c r="E177" s="85"/>
      <c r="F177" s="85"/>
      <c r="G177" s="85"/>
      <c r="H177" s="85"/>
      <c r="I177" s="85"/>
      <c r="J177" s="85"/>
      <c r="K177" s="85"/>
      <c r="L177" s="85"/>
      <c r="M177" s="85"/>
      <c r="N177" s="85"/>
      <c r="O177" s="85"/>
      <c r="P177" s="85"/>
      <c r="Q177" s="85"/>
      <c r="R177" s="85"/>
    </row>
    <row r="178" spans="1:18" ht="15.6" customHeight="1" x14ac:dyDescent="0.25">
      <c r="A178" s="85"/>
      <c r="B178" s="85"/>
      <c r="C178" s="85"/>
      <c r="D178" s="85"/>
      <c r="E178" s="85"/>
      <c r="F178" s="85"/>
      <c r="G178" s="85"/>
      <c r="H178" s="85"/>
      <c r="I178" s="85"/>
      <c r="J178" s="85"/>
      <c r="K178" s="85"/>
      <c r="L178" s="85"/>
      <c r="M178" s="85"/>
      <c r="N178" s="85"/>
      <c r="O178" s="85"/>
      <c r="P178" s="85"/>
      <c r="Q178" s="85"/>
      <c r="R178" s="85"/>
    </row>
    <row r="179" spans="1:18" ht="15.6" customHeight="1" x14ac:dyDescent="0.25">
      <c r="A179" s="85"/>
      <c r="B179" s="85"/>
      <c r="C179" s="85"/>
      <c r="D179" s="85"/>
      <c r="E179" s="85"/>
      <c r="F179" s="85"/>
      <c r="G179" s="85"/>
      <c r="H179" s="85"/>
      <c r="I179" s="85"/>
      <c r="J179" s="85"/>
      <c r="K179" s="85"/>
      <c r="L179" s="85"/>
      <c r="M179" s="85"/>
      <c r="N179" s="85"/>
      <c r="O179" s="85"/>
      <c r="P179" s="85"/>
      <c r="Q179" s="85"/>
      <c r="R179" s="85"/>
    </row>
    <row r="180" spans="1:18" ht="15.6" customHeight="1" x14ac:dyDescent="0.25">
      <c r="A180" s="85"/>
      <c r="B180" s="85"/>
      <c r="C180" s="85"/>
      <c r="D180" s="85"/>
      <c r="E180" s="85"/>
      <c r="F180" s="85"/>
      <c r="G180" s="85"/>
      <c r="H180" s="85"/>
      <c r="I180" s="85"/>
      <c r="J180" s="85"/>
      <c r="K180" s="85"/>
      <c r="L180" s="85"/>
      <c r="M180" s="85"/>
      <c r="N180" s="85"/>
      <c r="O180" s="85"/>
      <c r="P180" s="85"/>
      <c r="Q180" s="85"/>
      <c r="R180" s="85"/>
    </row>
    <row r="181" spans="1:18" ht="15.6" customHeight="1" x14ac:dyDescent="0.25">
      <c r="A181" s="85"/>
      <c r="B181" s="85"/>
      <c r="C181" s="85"/>
      <c r="D181" s="85"/>
      <c r="E181" s="85"/>
      <c r="F181" s="85"/>
      <c r="G181" s="85"/>
      <c r="H181" s="85"/>
      <c r="I181" s="85"/>
      <c r="J181" s="85"/>
      <c r="K181" s="85"/>
      <c r="L181" s="85"/>
      <c r="M181" s="85"/>
      <c r="N181" s="85"/>
      <c r="O181" s="85"/>
      <c r="P181" s="85"/>
      <c r="Q181" s="85"/>
      <c r="R181" s="85"/>
    </row>
    <row r="182" spans="1:18" ht="15.6" customHeight="1" x14ac:dyDescent="0.25">
      <c r="A182" s="85"/>
      <c r="B182" s="85"/>
      <c r="C182" s="85"/>
      <c r="D182" s="85"/>
      <c r="E182" s="85"/>
      <c r="F182" s="85"/>
      <c r="G182" s="85"/>
      <c r="H182" s="85"/>
      <c r="I182" s="85"/>
      <c r="J182" s="85"/>
      <c r="K182" s="85"/>
      <c r="L182" s="85"/>
      <c r="M182" s="85"/>
      <c r="N182" s="85"/>
      <c r="O182" s="85"/>
      <c r="P182" s="85"/>
      <c r="Q182" s="85"/>
      <c r="R182" s="85"/>
    </row>
    <row r="183" spans="1:18" ht="15.6" customHeight="1" x14ac:dyDescent="0.25">
      <c r="A183" s="85"/>
      <c r="B183" s="85"/>
      <c r="C183" s="85"/>
      <c r="D183" s="85"/>
      <c r="E183" s="85"/>
      <c r="F183" s="85"/>
      <c r="G183" s="85"/>
      <c r="H183" s="85"/>
      <c r="I183" s="85"/>
      <c r="J183" s="85"/>
      <c r="K183" s="85"/>
      <c r="L183" s="85"/>
      <c r="M183" s="85"/>
      <c r="N183" s="85"/>
      <c r="O183" s="85"/>
      <c r="P183" s="85"/>
      <c r="Q183" s="85"/>
      <c r="R183" s="85"/>
    </row>
    <row r="184" spans="1:18" ht="15.6" customHeight="1" x14ac:dyDescent="0.25">
      <c r="A184" s="85"/>
      <c r="B184" s="85"/>
      <c r="C184" s="85"/>
      <c r="D184" s="85"/>
      <c r="E184" s="85"/>
      <c r="F184" s="85"/>
      <c r="G184" s="85"/>
      <c r="H184" s="85"/>
      <c r="I184" s="85"/>
      <c r="J184" s="85"/>
      <c r="K184" s="85"/>
      <c r="L184" s="85"/>
      <c r="M184" s="85"/>
      <c r="N184" s="85"/>
      <c r="O184" s="85"/>
      <c r="P184" s="85"/>
      <c r="Q184" s="85"/>
      <c r="R184" s="85"/>
    </row>
    <row r="185" spans="1:18" ht="15.6" customHeight="1" x14ac:dyDescent="0.25">
      <c r="A185" s="85"/>
      <c r="B185" s="85"/>
      <c r="C185" s="85"/>
      <c r="D185" s="85"/>
      <c r="E185" s="85"/>
      <c r="F185" s="85"/>
      <c r="G185" s="85"/>
      <c r="H185" s="85"/>
      <c r="I185" s="85"/>
      <c r="J185" s="85"/>
      <c r="K185" s="85"/>
      <c r="L185" s="85"/>
      <c r="M185" s="85"/>
      <c r="N185" s="85"/>
      <c r="O185" s="85"/>
      <c r="P185" s="85"/>
      <c r="Q185" s="85"/>
      <c r="R185" s="85"/>
    </row>
    <row r="186" spans="1:18" ht="15.6" customHeight="1" x14ac:dyDescent="0.25">
      <c r="A186" s="85"/>
      <c r="B186" s="85"/>
      <c r="C186" s="85"/>
      <c r="D186" s="85"/>
      <c r="E186" s="85"/>
      <c r="F186" s="85"/>
      <c r="G186" s="85"/>
      <c r="H186" s="85"/>
      <c r="I186" s="85"/>
      <c r="J186" s="85"/>
      <c r="K186" s="85"/>
      <c r="L186" s="85"/>
      <c r="M186" s="85"/>
      <c r="N186" s="85"/>
      <c r="O186" s="85"/>
      <c r="P186" s="85"/>
      <c r="Q186" s="85"/>
      <c r="R186" s="85"/>
    </row>
    <row r="187" spans="1:18" ht="15.6" customHeight="1" x14ac:dyDescent="0.25">
      <c r="A187" s="85"/>
      <c r="B187" s="85"/>
      <c r="C187" s="85"/>
      <c r="D187" s="85"/>
      <c r="E187" s="85"/>
      <c r="F187" s="85"/>
      <c r="G187" s="85"/>
      <c r="H187" s="85"/>
      <c r="I187" s="85"/>
      <c r="J187" s="85"/>
      <c r="K187" s="85"/>
      <c r="L187" s="85"/>
      <c r="M187" s="85"/>
      <c r="N187" s="85"/>
      <c r="O187" s="85"/>
      <c r="P187" s="85"/>
      <c r="Q187" s="85"/>
      <c r="R187" s="85"/>
    </row>
    <row r="188" spans="1:18" ht="15.6" customHeight="1" x14ac:dyDescent="0.25">
      <c r="A188" s="85"/>
      <c r="B188" s="85"/>
      <c r="C188" s="85"/>
      <c r="D188" s="85"/>
      <c r="E188" s="85"/>
      <c r="F188" s="85"/>
      <c r="G188" s="85"/>
      <c r="H188" s="85"/>
      <c r="I188" s="85"/>
      <c r="J188" s="85"/>
      <c r="K188" s="85"/>
      <c r="L188" s="85"/>
      <c r="M188" s="85"/>
      <c r="N188" s="85"/>
      <c r="O188" s="85"/>
      <c r="P188" s="85"/>
      <c r="Q188" s="85"/>
      <c r="R188" s="85"/>
    </row>
    <row r="189" spans="1:18" ht="15.6" customHeight="1" x14ac:dyDescent="0.25">
      <c r="A189" s="85"/>
      <c r="B189" s="85"/>
      <c r="C189" s="85"/>
      <c r="D189" s="85"/>
      <c r="E189" s="85"/>
      <c r="F189" s="85"/>
      <c r="G189" s="85"/>
      <c r="H189" s="85"/>
      <c r="I189" s="85"/>
      <c r="J189" s="85"/>
      <c r="K189" s="85"/>
      <c r="L189" s="85"/>
      <c r="M189" s="85"/>
      <c r="N189" s="85"/>
      <c r="O189" s="85"/>
      <c r="P189" s="85"/>
      <c r="Q189" s="85"/>
      <c r="R189" s="85"/>
    </row>
    <row r="190" spans="1:18" ht="15.6" customHeight="1" x14ac:dyDescent="0.25">
      <c r="A190" s="85"/>
      <c r="B190" s="85"/>
      <c r="C190" s="85"/>
      <c r="D190" s="85"/>
      <c r="E190" s="85"/>
      <c r="F190" s="85"/>
      <c r="G190" s="85"/>
      <c r="H190" s="85"/>
      <c r="I190" s="85"/>
      <c r="J190" s="85"/>
      <c r="K190" s="85"/>
      <c r="L190" s="85"/>
      <c r="M190" s="85"/>
      <c r="N190" s="85"/>
      <c r="O190" s="85"/>
      <c r="P190" s="85"/>
      <c r="Q190" s="85"/>
      <c r="R190" s="85"/>
    </row>
    <row r="191" spans="1:18" ht="15.6" customHeight="1" x14ac:dyDescent="0.25">
      <c r="A191" s="85"/>
      <c r="B191" s="85"/>
      <c r="C191" s="85"/>
      <c r="D191" s="85"/>
      <c r="E191" s="85"/>
      <c r="F191" s="85"/>
      <c r="G191" s="85"/>
      <c r="H191" s="85"/>
      <c r="I191" s="85"/>
      <c r="J191" s="85"/>
      <c r="K191" s="85"/>
      <c r="L191" s="85"/>
      <c r="M191" s="85"/>
      <c r="N191" s="85"/>
      <c r="O191" s="85"/>
      <c r="P191" s="85"/>
      <c r="Q191" s="85"/>
      <c r="R191" s="85"/>
    </row>
    <row r="192" spans="1:18" ht="15.6" customHeight="1" x14ac:dyDescent="0.25">
      <c r="A192" s="85"/>
      <c r="B192" s="85"/>
      <c r="C192" s="85"/>
      <c r="D192" s="85"/>
      <c r="E192" s="85"/>
      <c r="F192" s="85"/>
      <c r="G192" s="85"/>
      <c r="H192" s="85"/>
      <c r="I192" s="85"/>
      <c r="J192" s="85"/>
      <c r="K192" s="85"/>
      <c r="L192" s="85"/>
      <c r="M192" s="85"/>
      <c r="N192" s="85"/>
      <c r="O192" s="85"/>
      <c r="P192" s="85"/>
      <c r="Q192" s="85"/>
      <c r="R192" s="85"/>
    </row>
    <row r="193" spans="1:18" ht="15.6" customHeight="1" x14ac:dyDescent="0.25">
      <c r="A193" s="85"/>
      <c r="B193" s="85"/>
      <c r="C193" s="85"/>
      <c r="D193" s="85"/>
      <c r="E193" s="85"/>
      <c r="F193" s="85"/>
      <c r="G193" s="85"/>
      <c r="H193" s="85"/>
      <c r="I193" s="85"/>
      <c r="J193" s="85"/>
      <c r="K193" s="85"/>
      <c r="L193" s="85"/>
      <c r="M193" s="85"/>
      <c r="N193" s="85"/>
      <c r="O193" s="85"/>
      <c r="P193" s="85"/>
      <c r="Q193" s="85"/>
      <c r="R193" s="85"/>
    </row>
    <row r="194" spans="1:18" ht="15.6" customHeight="1" x14ac:dyDescent="0.25">
      <c r="A194" s="85"/>
      <c r="B194" s="85"/>
      <c r="C194" s="85"/>
      <c r="D194" s="85"/>
      <c r="E194" s="85"/>
      <c r="F194" s="85"/>
      <c r="G194" s="85"/>
      <c r="H194" s="85"/>
      <c r="I194" s="85"/>
      <c r="J194" s="85"/>
      <c r="K194" s="85"/>
      <c r="L194" s="85"/>
      <c r="M194" s="85"/>
      <c r="N194" s="85"/>
      <c r="O194" s="85"/>
      <c r="P194" s="85"/>
      <c r="Q194" s="85"/>
      <c r="R194" s="85"/>
    </row>
    <row r="195" spans="1:18" ht="15.6" customHeight="1" x14ac:dyDescent="0.25">
      <c r="A195" s="85"/>
      <c r="B195" s="85"/>
      <c r="C195" s="85"/>
      <c r="D195" s="85"/>
      <c r="E195" s="85"/>
      <c r="F195" s="85"/>
      <c r="G195" s="85"/>
      <c r="H195" s="85"/>
      <c r="I195" s="85"/>
      <c r="J195" s="85"/>
      <c r="K195" s="85"/>
      <c r="L195" s="85"/>
      <c r="M195" s="85"/>
      <c r="N195" s="85"/>
      <c r="O195" s="85"/>
      <c r="P195" s="85"/>
      <c r="Q195" s="85"/>
      <c r="R195" s="85"/>
    </row>
    <row r="196" spans="1:18" ht="15.6" customHeight="1" x14ac:dyDescent="0.25">
      <c r="A196" s="85"/>
      <c r="B196" s="85"/>
      <c r="C196" s="85"/>
      <c r="D196" s="85"/>
      <c r="E196" s="85"/>
      <c r="F196" s="85"/>
      <c r="G196" s="85"/>
      <c r="H196" s="85"/>
      <c r="I196" s="85"/>
      <c r="J196" s="85"/>
      <c r="K196" s="85"/>
      <c r="L196" s="85"/>
      <c r="M196" s="85"/>
      <c r="N196" s="85"/>
      <c r="O196" s="85"/>
      <c r="P196" s="85"/>
      <c r="Q196" s="85"/>
      <c r="R196" s="85"/>
    </row>
    <row r="197" spans="1:18" ht="15.6" customHeight="1" x14ac:dyDescent="0.25">
      <c r="A197" s="85"/>
      <c r="B197" s="85"/>
      <c r="C197" s="85"/>
      <c r="D197" s="85"/>
      <c r="E197" s="85"/>
      <c r="F197" s="85"/>
      <c r="G197" s="85"/>
      <c r="H197" s="85"/>
      <c r="I197" s="85"/>
      <c r="J197" s="85"/>
      <c r="K197" s="85"/>
      <c r="L197" s="85"/>
      <c r="M197" s="85"/>
      <c r="N197" s="85"/>
      <c r="O197" s="85"/>
      <c r="P197" s="85"/>
      <c r="Q197" s="85"/>
      <c r="R197" s="85"/>
    </row>
    <row r="198" spans="1:18" ht="15.6" customHeight="1" x14ac:dyDescent="0.25">
      <c r="A198" s="85"/>
      <c r="B198" s="85"/>
      <c r="C198" s="85"/>
      <c r="D198" s="85"/>
      <c r="E198" s="85"/>
      <c r="F198" s="85"/>
      <c r="G198" s="85"/>
      <c r="H198" s="85"/>
      <c r="I198" s="85"/>
      <c r="J198" s="85"/>
      <c r="K198" s="85"/>
      <c r="L198" s="85"/>
      <c r="M198" s="85"/>
      <c r="N198" s="85"/>
      <c r="O198" s="85"/>
      <c r="P198" s="85"/>
      <c r="Q198" s="85"/>
      <c r="R198" s="85"/>
    </row>
    <row r="199" spans="1:18" ht="15.6" customHeight="1" x14ac:dyDescent="0.25">
      <c r="A199" s="85"/>
      <c r="B199" s="85"/>
      <c r="C199" s="85"/>
      <c r="D199" s="85"/>
      <c r="E199" s="85"/>
      <c r="F199" s="85"/>
      <c r="G199" s="85"/>
      <c r="H199" s="85"/>
      <c r="I199" s="85"/>
      <c r="J199" s="85"/>
      <c r="K199" s="85"/>
      <c r="L199" s="85"/>
      <c r="M199" s="85"/>
      <c r="N199" s="85"/>
      <c r="O199" s="85"/>
      <c r="P199" s="85"/>
      <c r="Q199" s="85"/>
      <c r="R199" s="85"/>
    </row>
    <row r="200" spans="1:18" ht="15.6" customHeight="1" x14ac:dyDescent="0.25">
      <c r="A200" s="85"/>
      <c r="B200" s="85"/>
      <c r="C200" s="85"/>
      <c r="D200" s="85"/>
      <c r="E200" s="85"/>
      <c r="F200" s="85"/>
      <c r="G200" s="85"/>
      <c r="H200" s="85"/>
      <c r="I200" s="85"/>
      <c r="J200" s="85"/>
      <c r="K200" s="85"/>
      <c r="L200" s="85"/>
      <c r="M200" s="85"/>
      <c r="N200" s="85"/>
      <c r="O200" s="85"/>
      <c r="P200" s="85"/>
      <c r="Q200" s="85"/>
      <c r="R200" s="85"/>
    </row>
    <row r="201" spans="1:18" ht="15.6" customHeight="1" x14ac:dyDescent="0.25">
      <c r="A201" s="85"/>
      <c r="B201" s="85"/>
      <c r="C201" s="85"/>
      <c r="D201" s="85"/>
      <c r="E201" s="85"/>
      <c r="F201" s="85"/>
      <c r="G201" s="85"/>
      <c r="H201" s="85"/>
      <c r="I201" s="85"/>
      <c r="J201" s="85"/>
      <c r="K201" s="85"/>
      <c r="L201" s="85"/>
      <c r="M201" s="85"/>
      <c r="N201" s="85"/>
      <c r="O201" s="85"/>
      <c r="P201" s="85"/>
      <c r="Q201" s="85"/>
      <c r="R201" s="85"/>
    </row>
    <row r="202" spans="1:18" ht="15.6" customHeight="1" x14ac:dyDescent="0.25">
      <c r="A202" s="85"/>
      <c r="B202" s="85"/>
      <c r="C202" s="85"/>
      <c r="D202" s="85"/>
      <c r="E202" s="85"/>
      <c r="F202" s="85"/>
      <c r="G202" s="85"/>
      <c r="H202" s="85"/>
      <c r="I202" s="85"/>
      <c r="J202" s="85"/>
      <c r="K202" s="85"/>
      <c r="L202" s="85"/>
      <c r="M202" s="85"/>
      <c r="N202" s="85"/>
      <c r="O202" s="85"/>
      <c r="P202" s="85"/>
      <c r="Q202" s="85"/>
      <c r="R202" s="85"/>
    </row>
    <row r="203" spans="1:18" ht="15.6" customHeight="1" x14ac:dyDescent="0.25">
      <c r="A203" s="85"/>
      <c r="B203" s="85"/>
      <c r="C203" s="85"/>
      <c r="D203" s="85"/>
      <c r="E203" s="85"/>
      <c r="F203" s="85"/>
      <c r="G203" s="85"/>
      <c r="H203" s="85"/>
      <c r="I203" s="85"/>
      <c r="J203" s="85"/>
      <c r="K203" s="85"/>
      <c r="L203" s="85"/>
      <c r="M203" s="85"/>
      <c r="N203" s="85"/>
      <c r="O203" s="85"/>
      <c r="P203" s="85"/>
      <c r="Q203" s="85"/>
      <c r="R203" s="85"/>
    </row>
    <row r="204" spans="1:18" ht="15.6" customHeight="1" x14ac:dyDescent="0.25">
      <c r="A204" s="85"/>
      <c r="B204" s="85"/>
      <c r="C204" s="85"/>
      <c r="D204" s="85"/>
      <c r="E204" s="85"/>
      <c r="F204" s="85"/>
      <c r="G204" s="85"/>
      <c r="H204" s="85"/>
      <c r="I204" s="85"/>
      <c r="J204" s="85"/>
      <c r="K204" s="85"/>
      <c r="L204" s="85"/>
      <c r="M204" s="85"/>
      <c r="N204" s="85"/>
      <c r="O204" s="85"/>
      <c r="P204" s="85"/>
      <c r="Q204" s="85"/>
      <c r="R204" s="85"/>
    </row>
    <row r="205" spans="1:18" ht="15.6" customHeight="1" x14ac:dyDescent="0.25">
      <c r="A205" s="85"/>
      <c r="B205" s="85"/>
      <c r="C205" s="85"/>
      <c r="D205" s="85"/>
      <c r="E205" s="85"/>
      <c r="F205" s="85"/>
      <c r="G205" s="85"/>
      <c r="H205" s="85"/>
      <c r="I205" s="85"/>
      <c r="J205" s="85"/>
      <c r="K205" s="85"/>
      <c r="L205" s="85"/>
      <c r="M205" s="85"/>
      <c r="N205" s="85"/>
      <c r="O205" s="85"/>
      <c r="P205" s="85"/>
      <c r="Q205" s="85"/>
      <c r="R205" s="85"/>
    </row>
    <row r="206" spans="1:18" ht="15.6" customHeight="1" x14ac:dyDescent="0.25">
      <c r="A206" s="85"/>
      <c r="B206" s="85"/>
      <c r="C206" s="85"/>
      <c r="D206" s="85"/>
      <c r="E206" s="85"/>
      <c r="F206" s="85"/>
      <c r="G206" s="85"/>
      <c r="H206" s="85"/>
      <c r="I206" s="85"/>
      <c r="J206" s="85"/>
      <c r="K206" s="85"/>
      <c r="L206" s="85"/>
      <c r="M206" s="85"/>
      <c r="N206" s="85"/>
      <c r="O206" s="85"/>
      <c r="P206" s="85"/>
      <c r="Q206" s="85"/>
      <c r="R206" s="85"/>
    </row>
    <row r="207" spans="1:18" ht="15.6" customHeight="1" x14ac:dyDescent="0.25">
      <c r="A207" s="85"/>
      <c r="B207" s="85"/>
      <c r="C207" s="85"/>
      <c r="D207" s="85"/>
      <c r="E207" s="85"/>
      <c r="F207" s="85"/>
      <c r="G207" s="85"/>
      <c r="H207" s="85"/>
      <c r="I207" s="85"/>
      <c r="J207" s="85"/>
      <c r="K207" s="85"/>
      <c r="L207" s="85"/>
      <c r="M207" s="85"/>
      <c r="N207" s="85"/>
      <c r="O207" s="85"/>
      <c r="P207" s="85"/>
      <c r="Q207" s="85"/>
      <c r="R207" s="85"/>
    </row>
    <row r="208" spans="1:18" ht="15.6" customHeight="1" x14ac:dyDescent="0.25">
      <c r="A208" s="85"/>
      <c r="B208" s="85"/>
      <c r="C208" s="85"/>
      <c r="D208" s="85"/>
      <c r="E208" s="85"/>
      <c r="F208" s="85"/>
      <c r="G208" s="85"/>
      <c r="H208" s="85"/>
      <c r="I208" s="85"/>
      <c r="J208" s="85"/>
      <c r="K208" s="85"/>
      <c r="L208" s="85"/>
      <c r="M208" s="85"/>
      <c r="N208" s="85"/>
      <c r="O208" s="85"/>
      <c r="P208" s="85"/>
      <c r="Q208" s="85"/>
      <c r="R208" s="85"/>
    </row>
    <row r="209" spans="1:18" ht="15.6" customHeight="1" x14ac:dyDescent="0.25">
      <c r="A209" s="85"/>
      <c r="B209" s="85"/>
      <c r="C209" s="85"/>
      <c r="D209" s="85"/>
      <c r="E209" s="85"/>
      <c r="F209" s="85"/>
      <c r="G209" s="85"/>
      <c r="H209" s="85"/>
      <c r="I209" s="85"/>
      <c r="J209" s="85"/>
      <c r="K209" s="85"/>
      <c r="L209" s="85"/>
      <c r="M209" s="85"/>
      <c r="N209" s="85"/>
      <c r="O209" s="85"/>
      <c r="P209" s="85"/>
      <c r="Q209" s="85"/>
      <c r="R209" s="85"/>
    </row>
    <row r="210" spans="1:18" ht="62.1" customHeight="1" x14ac:dyDescent="0.25">
      <c r="A210" s="423" t="s">
        <v>1178</v>
      </c>
      <c r="B210" s="424"/>
      <c r="C210" s="424"/>
      <c r="D210" s="424"/>
      <c r="E210" s="424"/>
      <c r="F210" s="424"/>
      <c r="G210" s="424"/>
      <c r="H210" s="424"/>
      <c r="I210" s="424"/>
      <c r="J210" s="424"/>
      <c r="K210" s="424"/>
      <c r="L210" s="424"/>
      <c r="M210" s="424"/>
      <c r="N210" s="424"/>
      <c r="O210" s="424"/>
      <c r="P210" s="424"/>
      <c r="Q210" s="424"/>
      <c r="R210" s="424"/>
    </row>
    <row r="211" spans="1:18" x14ac:dyDescent="0.25">
      <c r="A211" s="85"/>
      <c r="B211" s="85"/>
      <c r="C211" s="85"/>
      <c r="D211" s="85"/>
      <c r="E211" s="85"/>
      <c r="F211" s="85"/>
      <c r="G211" s="85"/>
      <c r="H211" s="85"/>
      <c r="I211" s="85"/>
      <c r="J211" s="85"/>
      <c r="K211" s="85"/>
      <c r="L211" s="85"/>
      <c r="M211" s="85"/>
    </row>
    <row r="212" spans="1:18" ht="21.75" customHeight="1" x14ac:dyDescent="0.25">
      <c r="A212" s="62"/>
      <c r="B212" s="62"/>
      <c r="C212" s="62"/>
      <c r="D212" s="62"/>
      <c r="E212" s="62"/>
      <c r="F212" s="62"/>
      <c r="G212" s="62"/>
      <c r="H212" s="61"/>
      <c r="I212" s="61"/>
      <c r="J212" s="61"/>
      <c r="K212" s="61"/>
      <c r="L212" s="61"/>
      <c r="M212" s="61"/>
    </row>
  </sheetData>
  <autoFilter ref="A8:T167"/>
  <mergeCells count="34">
    <mergeCell ref="A210:R210"/>
    <mergeCell ref="N6:N7"/>
    <mergeCell ref="O6:O7"/>
    <mergeCell ref="P6:P7"/>
    <mergeCell ref="Q6:Q7"/>
    <mergeCell ref="R6:R7"/>
    <mergeCell ref="I6:I7"/>
    <mergeCell ref="J6:J7"/>
    <mergeCell ref="K6:K7"/>
    <mergeCell ref="L6:L7"/>
    <mergeCell ref="M6:M7"/>
    <mergeCell ref="D6:D7"/>
    <mergeCell ref="E6:E7"/>
    <mergeCell ref="F6:F7"/>
    <mergeCell ref="G6:G7"/>
    <mergeCell ref="H6:H7"/>
    <mergeCell ref="A1:D1"/>
    <mergeCell ref="A2:D2"/>
    <mergeCell ref="A4:R4"/>
    <mergeCell ref="F1:R1"/>
    <mergeCell ref="F2:R2"/>
    <mergeCell ref="A172:E172"/>
    <mergeCell ref="F172:R172"/>
    <mergeCell ref="I5:M5"/>
    <mergeCell ref="A6:A7"/>
    <mergeCell ref="B6:B7"/>
    <mergeCell ref="C6:C7"/>
    <mergeCell ref="A166:E166"/>
    <mergeCell ref="A167:E167"/>
    <mergeCell ref="A165:E165"/>
    <mergeCell ref="F164:R164"/>
    <mergeCell ref="F165:R165"/>
    <mergeCell ref="F166:R166"/>
    <mergeCell ref="F167:R167"/>
  </mergeCells>
  <pageMargins left="0.51181102362204722" right="0.23622047244094491" top="0.23622047244094491" bottom="0.23622047244094491" header="0.31496062992125984" footer="0.31496062992125984"/>
  <pageSetup paperSize="9"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7"/>
  <sheetViews>
    <sheetView zoomScaleNormal="100" workbookViewId="0">
      <pane ySplit="7" topLeftCell="A135" activePane="bottomLeft" state="frozen"/>
      <selection pane="bottomLeft" activeCell="F141" sqref="F141"/>
    </sheetView>
  </sheetViews>
  <sheetFormatPr defaultColWidth="9.140625" defaultRowHeight="15.75" x14ac:dyDescent="0.25"/>
  <cols>
    <col min="1" max="1" width="4.140625" style="77" customWidth="1"/>
    <col min="2" max="2" width="5.140625" style="78" customWidth="1"/>
    <col min="3" max="3" width="20.85546875" style="92" customWidth="1"/>
    <col min="4" max="4" width="19.42578125" style="92" customWidth="1"/>
    <col min="5" max="5" width="9.140625" style="92" customWidth="1"/>
    <col min="6" max="6" width="13.140625" style="92" customWidth="1"/>
    <col min="7" max="7" width="8.140625" style="92" customWidth="1"/>
    <col min="8" max="8" width="15.42578125" style="92" customWidth="1"/>
    <col min="9" max="9" width="8.85546875" style="92" customWidth="1"/>
    <col min="10" max="10" width="12.140625" style="92" customWidth="1"/>
    <col min="11" max="11" width="11.42578125" style="92" customWidth="1"/>
    <col min="12" max="12" width="10.7109375" style="92" customWidth="1"/>
    <col min="13" max="13" width="7.5703125" style="92" customWidth="1"/>
    <col min="14" max="14" width="5.7109375" style="91" customWidth="1"/>
    <col min="15" max="17" width="9.140625" style="91"/>
    <col min="18" max="18" width="7" style="91" customWidth="1"/>
    <col min="19" max="16384" width="9.140625" style="91"/>
  </cols>
  <sheetData>
    <row r="1" spans="1:26" ht="15.75" customHeight="1" x14ac:dyDescent="0.25">
      <c r="A1" s="422" t="s">
        <v>97</v>
      </c>
      <c r="B1" s="422"/>
      <c r="C1" s="422"/>
      <c r="D1" s="422"/>
      <c r="E1" s="68"/>
      <c r="F1" s="418" t="s">
        <v>86</v>
      </c>
      <c r="G1" s="418"/>
      <c r="H1" s="418"/>
      <c r="I1" s="418"/>
      <c r="J1" s="418"/>
      <c r="K1" s="418"/>
      <c r="L1" s="418"/>
      <c r="M1" s="418"/>
      <c r="N1" s="418"/>
      <c r="O1" s="418"/>
      <c r="P1" s="418"/>
      <c r="Q1" s="418"/>
      <c r="R1" s="418"/>
    </row>
    <row r="2" spans="1:26" ht="15.75" customHeight="1" x14ac:dyDescent="0.25">
      <c r="A2" s="418" t="s">
        <v>185</v>
      </c>
      <c r="B2" s="418"/>
      <c r="C2" s="418"/>
      <c r="D2" s="418"/>
      <c r="E2" s="68"/>
      <c r="F2" s="417" t="s">
        <v>87</v>
      </c>
      <c r="G2" s="417"/>
      <c r="H2" s="417"/>
      <c r="I2" s="417"/>
      <c r="J2" s="417"/>
      <c r="K2" s="417"/>
      <c r="L2" s="417"/>
      <c r="M2" s="417"/>
      <c r="N2" s="417"/>
      <c r="O2" s="417"/>
      <c r="P2" s="417"/>
      <c r="Q2" s="417"/>
      <c r="R2" s="417"/>
    </row>
    <row r="3" spans="1:26" ht="15.75" customHeight="1" x14ac:dyDescent="0.25">
      <c r="A3" s="69"/>
      <c r="B3" s="69"/>
      <c r="C3" s="57"/>
      <c r="D3" s="70"/>
      <c r="E3" s="70"/>
      <c r="F3" s="69"/>
      <c r="G3" s="69"/>
      <c r="H3" s="69"/>
      <c r="I3" s="69"/>
      <c r="J3" s="69"/>
      <c r="K3" s="69"/>
      <c r="L3" s="69"/>
      <c r="M3" s="69"/>
    </row>
    <row r="4" spans="1:26" ht="63" customHeight="1" x14ac:dyDescent="0.25">
      <c r="A4" s="418" t="s">
        <v>120</v>
      </c>
      <c r="B4" s="418"/>
      <c r="C4" s="418"/>
      <c r="D4" s="418"/>
      <c r="E4" s="418"/>
      <c r="F4" s="418"/>
      <c r="G4" s="418"/>
      <c r="H4" s="418"/>
      <c r="I4" s="418"/>
      <c r="J4" s="418"/>
      <c r="K4" s="418"/>
      <c r="L4" s="418"/>
      <c r="M4" s="418"/>
      <c r="N4" s="418"/>
      <c r="O4" s="418"/>
      <c r="P4" s="418"/>
      <c r="Q4" s="418"/>
      <c r="R4" s="418"/>
    </row>
    <row r="5" spans="1:26" ht="15" customHeight="1" x14ac:dyDescent="0.25">
      <c r="A5" s="84"/>
      <c r="B5" s="84"/>
      <c r="C5" s="96"/>
      <c r="D5" s="84"/>
      <c r="E5" s="84"/>
      <c r="F5" s="84"/>
      <c r="G5" s="84"/>
      <c r="H5" s="84"/>
      <c r="I5" s="418" t="s">
        <v>1105</v>
      </c>
      <c r="J5" s="418"/>
      <c r="K5" s="418"/>
      <c r="L5" s="418"/>
      <c r="M5" s="418"/>
    </row>
    <row r="6" spans="1:26" ht="31.5" customHeight="1" x14ac:dyDescent="0.25">
      <c r="A6" s="419" t="s">
        <v>154</v>
      </c>
      <c r="B6" s="419" t="s">
        <v>155</v>
      </c>
      <c r="C6" s="419" t="s">
        <v>156</v>
      </c>
      <c r="D6" s="425" t="s">
        <v>157</v>
      </c>
      <c r="E6" s="419" t="s">
        <v>90</v>
      </c>
      <c r="F6" s="419" t="s">
        <v>70</v>
      </c>
      <c r="G6" s="419" t="s">
        <v>91</v>
      </c>
      <c r="H6" s="425" t="s">
        <v>158</v>
      </c>
      <c r="I6" s="425" t="s">
        <v>159</v>
      </c>
      <c r="J6" s="425" t="s">
        <v>160</v>
      </c>
      <c r="K6" s="425" t="s">
        <v>161</v>
      </c>
      <c r="L6" s="425" t="s">
        <v>162</v>
      </c>
      <c r="M6" s="419" t="s">
        <v>69</v>
      </c>
      <c r="N6" s="425" t="s">
        <v>163</v>
      </c>
      <c r="O6" s="425" t="s">
        <v>140</v>
      </c>
      <c r="P6" s="419" t="s">
        <v>165</v>
      </c>
      <c r="Q6" s="427" t="s">
        <v>166</v>
      </c>
      <c r="R6" s="419" t="s">
        <v>112</v>
      </c>
    </row>
    <row r="7" spans="1:26" ht="141" customHeight="1" x14ac:dyDescent="0.25">
      <c r="A7" s="419"/>
      <c r="B7" s="419"/>
      <c r="C7" s="419"/>
      <c r="D7" s="426"/>
      <c r="E7" s="419"/>
      <c r="F7" s="419"/>
      <c r="G7" s="419"/>
      <c r="H7" s="426"/>
      <c r="I7" s="426"/>
      <c r="J7" s="426"/>
      <c r="K7" s="426"/>
      <c r="L7" s="426"/>
      <c r="M7" s="419"/>
      <c r="N7" s="426"/>
      <c r="O7" s="426"/>
      <c r="P7" s="426"/>
      <c r="Q7" s="428"/>
      <c r="R7" s="419"/>
      <c r="T7" s="68" t="s">
        <v>705</v>
      </c>
      <c r="U7" s="68" t="s">
        <v>1104</v>
      </c>
    </row>
    <row r="8" spans="1:26" ht="21.75" customHeight="1" x14ac:dyDescent="0.25">
      <c r="A8" s="71">
        <v>1</v>
      </c>
      <c r="B8" s="71">
        <v>2</v>
      </c>
      <c r="C8" s="58">
        <v>3</v>
      </c>
      <c r="D8" s="71">
        <v>4</v>
      </c>
      <c r="E8" s="71">
        <v>5</v>
      </c>
      <c r="F8" s="71">
        <v>6</v>
      </c>
      <c r="G8" s="71">
        <v>7</v>
      </c>
      <c r="H8" s="71">
        <v>8</v>
      </c>
      <c r="I8" s="71">
        <v>9</v>
      </c>
      <c r="J8" s="71">
        <v>10</v>
      </c>
      <c r="K8" s="71">
        <v>11</v>
      </c>
      <c r="L8" s="71">
        <v>12</v>
      </c>
      <c r="M8" s="71">
        <v>13</v>
      </c>
      <c r="N8" s="71">
        <v>14</v>
      </c>
      <c r="O8" s="71">
        <v>15</v>
      </c>
      <c r="P8" s="71">
        <v>16</v>
      </c>
      <c r="Q8" s="71">
        <v>17</v>
      </c>
      <c r="R8" s="71">
        <v>18</v>
      </c>
    </row>
    <row r="9" spans="1:26" s="171" customFormat="1" ht="30" customHeight="1" x14ac:dyDescent="0.2">
      <c r="A9" s="165" t="s">
        <v>94</v>
      </c>
      <c r="B9" s="166">
        <v>1</v>
      </c>
      <c r="C9" s="184" t="s">
        <v>193</v>
      </c>
      <c r="D9" s="184" t="s">
        <v>193</v>
      </c>
      <c r="E9" s="185">
        <v>1</v>
      </c>
      <c r="F9" s="186">
        <v>31747</v>
      </c>
      <c r="G9" s="185">
        <v>1</v>
      </c>
      <c r="H9" s="187" t="s">
        <v>418</v>
      </c>
      <c r="I9" s="165" t="s">
        <v>480</v>
      </c>
      <c r="J9" s="165" t="s">
        <v>480</v>
      </c>
      <c r="K9" s="188" t="s">
        <v>478</v>
      </c>
      <c r="L9" s="185" t="s">
        <v>467</v>
      </c>
      <c r="M9" s="165" t="s">
        <v>94</v>
      </c>
      <c r="N9" s="165" t="s">
        <v>95</v>
      </c>
      <c r="O9" s="165" t="s">
        <v>479</v>
      </c>
      <c r="P9" s="165" t="s">
        <v>479</v>
      </c>
      <c r="Q9" s="165"/>
      <c r="R9" s="282"/>
      <c r="T9" s="171" t="s">
        <v>707</v>
      </c>
      <c r="U9" s="189"/>
      <c r="X9" s="185" t="s">
        <v>187</v>
      </c>
      <c r="Y9" s="185" t="s">
        <v>414</v>
      </c>
      <c r="Z9" s="165" t="s">
        <v>53</v>
      </c>
    </row>
    <row r="10" spans="1:26" s="180" customFormat="1" ht="23.25" customHeight="1" x14ac:dyDescent="0.25">
      <c r="A10" s="65"/>
      <c r="B10" s="172">
        <v>2</v>
      </c>
      <c r="C10" s="190" t="s">
        <v>193</v>
      </c>
      <c r="D10" s="191" t="s">
        <v>194</v>
      </c>
      <c r="E10" s="175">
        <v>3</v>
      </c>
      <c r="F10" s="176" t="s">
        <v>355</v>
      </c>
      <c r="G10" s="175">
        <v>2</v>
      </c>
      <c r="H10" s="177" t="s">
        <v>980</v>
      </c>
      <c r="I10" s="66" t="s">
        <v>480</v>
      </c>
      <c r="J10" s="66" t="s">
        <v>480</v>
      </c>
      <c r="K10" s="178" t="s">
        <v>478</v>
      </c>
      <c r="L10" s="179" t="s">
        <v>467</v>
      </c>
      <c r="M10" s="66" t="s">
        <v>94</v>
      </c>
      <c r="N10" s="66" t="s">
        <v>95</v>
      </c>
      <c r="O10" s="66"/>
      <c r="P10" s="66"/>
      <c r="Q10" s="66"/>
      <c r="R10" s="66"/>
      <c r="U10" s="181"/>
      <c r="X10" s="175" t="s">
        <v>189</v>
      </c>
      <c r="Y10" s="175" t="s">
        <v>413</v>
      </c>
      <c r="Z10" s="66" t="s">
        <v>53</v>
      </c>
    </row>
    <row r="11" spans="1:26" s="171" customFormat="1" ht="23.25" customHeight="1" x14ac:dyDescent="0.2">
      <c r="A11" s="165" t="s">
        <v>95</v>
      </c>
      <c r="B11" s="166">
        <v>3</v>
      </c>
      <c r="C11" s="192" t="s">
        <v>481</v>
      </c>
      <c r="D11" s="192" t="s">
        <v>481</v>
      </c>
      <c r="E11" s="185">
        <v>1</v>
      </c>
      <c r="F11" s="186">
        <v>33055</v>
      </c>
      <c r="G11" s="185">
        <v>1</v>
      </c>
      <c r="H11" s="187" t="s">
        <v>658</v>
      </c>
      <c r="I11" s="165" t="s">
        <v>480</v>
      </c>
      <c r="J11" s="165" t="s">
        <v>480</v>
      </c>
      <c r="K11" s="188" t="s">
        <v>478</v>
      </c>
      <c r="L11" s="188" t="s">
        <v>467</v>
      </c>
      <c r="M11" s="165" t="s">
        <v>94</v>
      </c>
      <c r="N11" s="165" t="s">
        <v>95</v>
      </c>
      <c r="O11" s="165"/>
      <c r="P11" s="165"/>
      <c r="Q11" s="165"/>
      <c r="R11" s="165"/>
      <c r="U11" s="189"/>
      <c r="X11" s="185" t="s">
        <v>187</v>
      </c>
      <c r="Y11" s="185" t="s">
        <v>414</v>
      </c>
      <c r="Z11" s="165" t="s">
        <v>53</v>
      </c>
    </row>
    <row r="12" spans="1:26" s="180" customFormat="1" ht="23.25" customHeight="1" x14ac:dyDescent="0.25">
      <c r="A12" s="65"/>
      <c r="B12" s="172">
        <v>4</v>
      </c>
      <c r="C12" s="173" t="s">
        <v>481</v>
      </c>
      <c r="D12" s="173" t="s">
        <v>482</v>
      </c>
      <c r="E12" s="193">
        <v>2</v>
      </c>
      <c r="F12" s="194">
        <v>34845</v>
      </c>
      <c r="G12" s="175">
        <v>2</v>
      </c>
      <c r="H12" s="177" t="s">
        <v>659</v>
      </c>
      <c r="I12" s="66" t="s">
        <v>480</v>
      </c>
      <c r="J12" s="66" t="s">
        <v>480</v>
      </c>
      <c r="K12" s="195" t="s">
        <v>478</v>
      </c>
      <c r="L12" s="195" t="s">
        <v>467</v>
      </c>
      <c r="M12" s="66" t="s">
        <v>94</v>
      </c>
      <c r="N12" s="66" t="s">
        <v>95</v>
      </c>
      <c r="O12" s="66"/>
      <c r="P12" s="66"/>
      <c r="Q12" s="66"/>
      <c r="R12" s="66"/>
      <c r="U12" s="181"/>
      <c r="X12" s="193" t="s">
        <v>196</v>
      </c>
      <c r="Y12" s="193" t="s">
        <v>413</v>
      </c>
      <c r="Z12" s="66" t="s">
        <v>53</v>
      </c>
    </row>
    <row r="13" spans="1:26" s="180" customFormat="1" ht="23.25" customHeight="1" x14ac:dyDescent="0.25">
      <c r="A13" s="65"/>
      <c r="B13" s="172">
        <v>5</v>
      </c>
      <c r="C13" s="173" t="s">
        <v>481</v>
      </c>
      <c r="D13" s="173" t="s">
        <v>483</v>
      </c>
      <c r="E13" s="193">
        <v>3</v>
      </c>
      <c r="F13" s="196" t="s">
        <v>603</v>
      </c>
      <c r="G13" s="175">
        <v>2</v>
      </c>
      <c r="H13" s="177" t="s">
        <v>981</v>
      </c>
      <c r="I13" s="66" t="s">
        <v>480</v>
      </c>
      <c r="J13" s="66" t="s">
        <v>480</v>
      </c>
      <c r="K13" s="195" t="s">
        <v>478</v>
      </c>
      <c r="L13" s="195" t="s">
        <v>467</v>
      </c>
      <c r="M13" s="66" t="s">
        <v>94</v>
      </c>
      <c r="N13" s="66" t="s">
        <v>95</v>
      </c>
      <c r="O13" s="66"/>
      <c r="P13" s="66"/>
      <c r="Q13" s="66"/>
      <c r="R13" s="66"/>
      <c r="U13" s="181"/>
      <c r="X13" s="193" t="s">
        <v>189</v>
      </c>
      <c r="Y13" s="193" t="s">
        <v>413</v>
      </c>
      <c r="Z13" s="66" t="s">
        <v>53</v>
      </c>
    </row>
    <row r="14" spans="1:26" s="180" customFormat="1" ht="33" customHeight="1" x14ac:dyDescent="0.25">
      <c r="A14" s="65"/>
      <c r="B14" s="172">
        <v>6</v>
      </c>
      <c r="C14" s="173" t="s">
        <v>481</v>
      </c>
      <c r="D14" s="173" t="s">
        <v>484</v>
      </c>
      <c r="E14" s="193">
        <v>3</v>
      </c>
      <c r="F14" s="194">
        <v>44013</v>
      </c>
      <c r="G14" s="175">
        <v>2</v>
      </c>
      <c r="H14" s="177" t="s">
        <v>982</v>
      </c>
      <c r="I14" s="66" t="s">
        <v>480</v>
      </c>
      <c r="J14" s="66" t="s">
        <v>480</v>
      </c>
      <c r="K14" s="195" t="s">
        <v>478</v>
      </c>
      <c r="L14" s="195" t="s">
        <v>467</v>
      </c>
      <c r="M14" s="66" t="s">
        <v>94</v>
      </c>
      <c r="N14" s="66" t="s">
        <v>95</v>
      </c>
      <c r="O14" s="66"/>
      <c r="P14" s="66"/>
      <c r="Q14" s="66"/>
      <c r="R14" s="66"/>
      <c r="U14" s="181"/>
      <c r="X14" s="193" t="s">
        <v>189</v>
      </c>
      <c r="Y14" s="193" t="s">
        <v>413</v>
      </c>
      <c r="Z14" s="66" t="s">
        <v>53</v>
      </c>
    </row>
    <row r="15" spans="1:26" s="171" customFormat="1" ht="23.25" customHeight="1" x14ac:dyDescent="0.2">
      <c r="A15" s="165" t="s">
        <v>115</v>
      </c>
      <c r="B15" s="166">
        <v>7</v>
      </c>
      <c r="C15" s="192" t="s">
        <v>485</v>
      </c>
      <c r="D15" s="192" t="s">
        <v>485</v>
      </c>
      <c r="E15" s="185">
        <v>1</v>
      </c>
      <c r="F15" s="186">
        <v>25653</v>
      </c>
      <c r="G15" s="198">
        <v>2</v>
      </c>
      <c r="H15" s="187" t="s">
        <v>660</v>
      </c>
      <c r="I15" s="165" t="s">
        <v>480</v>
      </c>
      <c r="J15" s="165" t="s">
        <v>480</v>
      </c>
      <c r="K15" s="188" t="s">
        <v>478</v>
      </c>
      <c r="L15" s="188" t="s">
        <v>467</v>
      </c>
      <c r="M15" s="165" t="s">
        <v>94</v>
      </c>
      <c r="N15" s="165" t="s">
        <v>95</v>
      </c>
      <c r="O15" s="165" t="s">
        <v>479</v>
      </c>
      <c r="P15" s="188" t="s">
        <v>479</v>
      </c>
      <c r="Q15" s="188"/>
      <c r="R15" s="165"/>
      <c r="T15" s="171" t="s">
        <v>707</v>
      </c>
      <c r="U15" s="189"/>
      <c r="X15" s="185" t="s">
        <v>187</v>
      </c>
      <c r="Y15" s="198" t="s">
        <v>413</v>
      </c>
      <c r="Z15" s="165" t="s">
        <v>53</v>
      </c>
    </row>
    <row r="16" spans="1:26" s="180" customFormat="1" ht="33" customHeight="1" x14ac:dyDescent="0.25">
      <c r="A16" s="65"/>
      <c r="B16" s="172">
        <v>8</v>
      </c>
      <c r="C16" s="173" t="s">
        <v>485</v>
      </c>
      <c r="D16" s="173" t="s">
        <v>486</v>
      </c>
      <c r="E16" s="193">
        <v>3</v>
      </c>
      <c r="F16" s="196" t="s">
        <v>605</v>
      </c>
      <c r="G16" s="175">
        <v>2</v>
      </c>
      <c r="H16" s="177" t="s">
        <v>983</v>
      </c>
      <c r="I16" s="66" t="s">
        <v>480</v>
      </c>
      <c r="J16" s="66" t="s">
        <v>480</v>
      </c>
      <c r="K16" s="195" t="s">
        <v>478</v>
      </c>
      <c r="L16" s="195" t="s">
        <v>467</v>
      </c>
      <c r="M16" s="66" t="s">
        <v>94</v>
      </c>
      <c r="N16" s="66" t="s">
        <v>95</v>
      </c>
      <c r="O16" s="66"/>
      <c r="P16" s="195"/>
      <c r="Q16" s="195"/>
      <c r="R16" s="66"/>
      <c r="U16" s="181"/>
      <c r="X16" s="193" t="s">
        <v>189</v>
      </c>
      <c r="Y16" s="178" t="s">
        <v>413</v>
      </c>
      <c r="Z16" s="66" t="s">
        <v>53</v>
      </c>
    </row>
    <row r="17" spans="1:26" s="171" customFormat="1" ht="23.25" customHeight="1" x14ac:dyDescent="0.2">
      <c r="A17" s="165" t="s">
        <v>722</v>
      </c>
      <c r="B17" s="166">
        <v>9</v>
      </c>
      <c r="C17" s="184" t="s">
        <v>487</v>
      </c>
      <c r="D17" s="184" t="s">
        <v>487</v>
      </c>
      <c r="E17" s="185">
        <v>1</v>
      </c>
      <c r="F17" s="186">
        <v>31840</v>
      </c>
      <c r="G17" s="198">
        <v>2</v>
      </c>
      <c r="H17" s="187" t="s">
        <v>661</v>
      </c>
      <c r="I17" s="165" t="s">
        <v>480</v>
      </c>
      <c r="J17" s="165" t="s">
        <v>480</v>
      </c>
      <c r="K17" s="188" t="s">
        <v>478</v>
      </c>
      <c r="L17" s="188" t="s">
        <v>468</v>
      </c>
      <c r="M17" s="165" t="s">
        <v>94</v>
      </c>
      <c r="N17" s="165" t="s">
        <v>95</v>
      </c>
      <c r="O17" s="165"/>
      <c r="P17" s="165" t="s">
        <v>479</v>
      </c>
      <c r="Q17" s="165"/>
      <c r="R17" s="165"/>
      <c r="U17" s="189"/>
      <c r="X17" s="185" t="s">
        <v>187</v>
      </c>
      <c r="Y17" s="185" t="s">
        <v>413</v>
      </c>
      <c r="Z17" s="165" t="s">
        <v>53</v>
      </c>
    </row>
    <row r="18" spans="1:26" s="180" customFormat="1" ht="23.25" customHeight="1" x14ac:dyDescent="0.25">
      <c r="A18" s="65"/>
      <c r="B18" s="172">
        <v>10</v>
      </c>
      <c r="C18" s="190" t="s">
        <v>487</v>
      </c>
      <c r="D18" s="190" t="s">
        <v>488</v>
      </c>
      <c r="E18" s="193">
        <v>3</v>
      </c>
      <c r="F18" s="196" t="s">
        <v>606</v>
      </c>
      <c r="G18" s="175">
        <v>2</v>
      </c>
      <c r="H18" s="177" t="s">
        <v>984</v>
      </c>
      <c r="I18" s="66" t="s">
        <v>480</v>
      </c>
      <c r="J18" s="66" t="s">
        <v>480</v>
      </c>
      <c r="K18" s="195" t="s">
        <v>478</v>
      </c>
      <c r="L18" s="195" t="s">
        <v>468</v>
      </c>
      <c r="M18" s="66" t="s">
        <v>94</v>
      </c>
      <c r="N18" s="66" t="s">
        <v>95</v>
      </c>
      <c r="O18" s="66"/>
      <c r="P18" s="66"/>
      <c r="Q18" s="66"/>
      <c r="R18" s="66"/>
      <c r="U18" s="181"/>
      <c r="X18" s="178" t="s">
        <v>189</v>
      </c>
      <c r="Y18" s="178" t="s">
        <v>413</v>
      </c>
      <c r="Z18" s="66" t="s">
        <v>53</v>
      </c>
    </row>
    <row r="19" spans="1:26" s="180" customFormat="1" ht="23.25" customHeight="1" x14ac:dyDescent="0.25">
      <c r="A19" s="65"/>
      <c r="B19" s="172">
        <v>11</v>
      </c>
      <c r="C19" s="190" t="s">
        <v>487</v>
      </c>
      <c r="D19" s="190" t="s">
        <v>489</v>
      </c>
      <c r="E19" s="193">
        <v>3</v>
      </c>
      <c r="F19" s="196" t="s">
        <v>811</v>
      </c>
      <c r="G19" s="178">
        <v>1</v>
      </c>
      <c r="H19" s="177" t="s">
        <v>985</v>
      </c>
      <c r="I19" s="66" t="s">
        <v>480</v>
      </c>
      <c r="J19" s="66" t="s">
        <v>480</v>
      </c>
      <c r="K19" s="195" t="s">
        <v>478</v>
      </c>
      <c r="L19" s="195" t="s">
        <v>468</v>
      </c>
      <c r="M19" s="66" t="s">
        <v>94</v>
      </c>
      <c r="N19" s="66" t="s">
        <v>95</v>
      </c>
      <c r="O19" s="66"/>
      <c r="P19" s="66"/>
      <c r="Q19" s="66"/>
      <c r="R19" s="66"/>
      <c r="U19" s="181"/>
      <c r="X19" s="178" t="s">
        <v>189</v>
      </c>
      <c r="Y19" s="178" t="s">
        <v>414</v>
      </c>
      <c r="Z19" s="66" t="s">
        <v>53</v>
      </c>
    </row>
    <row r="20" spans="1:26" s="180" customFormat="1" ht="23.25" customHeight="1" x14ac:dyDescent="0.25">
      <c r="A20" s="65"/>
      <c r="B20" s="172">
        <v>12</v>
      </c>
      <c r="C20" s="190" t="s">
        <v>487</v>
      </c>
      <c r="D20" s="190" t="s">
        <v>490</v>
      </c>
      <c r="E20" s="193">
        <v>3</v>
      </c>
      <c r="F20" s="196">
        <v>42084</v>
      </c>
      <c r="G20" s="178">
        <v>1</v>
      </c>
      <c r="H20" s="177" t="s">
        <v>986</v>
      </c>
      <c r="I20" s="66" t="s">
        <v>480</v>
      </c>
      <c r="J20" s="66" t="s">
        <v>480</v>
      </c>
      <c r="K20" s="195" t="s">
        <v>478</v>
      </c>
      <c r="L20" s="195" t="s">
        <v>468</v>
      </c>
      <c r="M20" s="66" t="s">
        <v>94</v>
      </c>
      <c r="N20" s="66" t="s">
        <v>95</v>
      </c>
      <c r="O20" s="66"/>
      <c r="P20" s="66"/>
      <c r="Q20" s="66"/>
      <c r="R20" s="66"/>
      <c r="U20" s="181"/>
      <c r="X20" s="178" t="s">
        <v>189</v>
      </c>
      <c r="Y20" s="178" t="s">
        <v>414</v>
      </c>
      <c r="Z20" s="66" t="s">
        <v>53</v>
      </c>
    </row>
    <row r="21" spans="1:26" s="180" customFormat="1" ht="23.25" customHeight="1" x14ac:dyDescent="0.25">
      <c r="A21" s="65"/>
      <c r="B21" s="172">
        <v>13</v>
      </c>
      <c r="C21" s="190" t="s">
        <v>487</v>
      </c>
      <c r="D21" s="190" t="s">
        <v>491</v>
      </c>
      <c r="E21" s="193">
        <v>3</v>
      </c>
      <c r="F21" s="196" t="s">
        <v>812</v>
      </c>
      <c r="G21" s="178">
        <v>1</v>
      </c>
      <c r="H21" s="177" t="s">
        <v>987</v>
      </c>
      <c r="I21" s="66" t="s">
        <v>480</v>
      </c>
      <c r="J21" s="66" t="s">
        <v>480</v>
      </c>
      <c r="K21" s="195" t="s">
        <v>478</v>
      </c>
      <c r="L21" s="195" t="s">
        <v>468</v>
      </c>
      <c r="M21" s="66" t="s">
        <v>94</v>
      </c>
      <c r="N21" s="66" t="s">
        <v>95</v>
      </c>
      <c r="O21" s="66"/>
      <c r="P21" s="66"/>
      <c r="Q21" s="66"/>
      <c r="R21" s="66"/>
      <c r="U21" s="181"/>
      <c r="X21" s="178" t="s">
        <v>189</v>
      </c>
      <c r="Y21" s="178" t="s">
        <v>414</v>
      </c>
      <c r="Z21" s="66" t="s">
        <v>53</v>
      </c>
    </row>
    <row r="22" spans="1:26" s="171" customFormat="1" ht="23.25" customHeight="1" x14ac:dyDescent="0.2">
      <c r="A22" s="165" t="s">
        <v>723</v>
      </c>
      <c r="B22" s="166">
        <v>14</v>
      </c>
      <c r="C22" s="192" t="s">
        <v>277</v>
      </c>
      <c r="D22" s="192" t="s">
        <v>277</v>
      </c>
      <c r="E22" s="185">
        <v>1</v>
      </c>
      <c r="F22" s="186">
        <v>26117</v>
      </c>
      <c r="G22" s="198">
        <v>2</v>
      </c>
      <c r="H22" s="187" t="s">
        <v>662</v>
      </c>
      <c r="I22" s="165" t="s">
        <v>480</v>
      </c>
      <c r="J22" s="165" t="s">
        <v>480</v>
      </c>
      <c r="K22" s="188" t="s">
        <v>478</v>
      </c>
      <c r="L22" s="185" t="s">
        <v>469</v>
      </c>
      <c r="M22" s="165" t="s">
        <v>94</v>
      </c>
      <c r="N22" s="165" t="s">
        <v>95</v>
      </c>
      <c r="O22" s="165"/>
      <c r="P22" s="165" t="s">
        <v>479</v>
      </c>
      <c r="Q22" s="165"/>
      <c r="R22" s="165"/>
      <c r="T22" s="171" t="s">
        <v>707</v>
      </c>
      <c r="U22" s="189"/>
      <c r="X22" s="185" t="s">
        <v>187</v>
      </c>
      <c r="Y22" s="185" t="s">
        <v>413</v>
      </c>
      <c r="Z22" s="165" t="s">
        <v>53</v>
      </c>
    </row>
    <row r="23" spans="1:26" s="180" customFormat="1" ht="32.25" customHeight="1" x14ac:dyDescent="0.25">
      <c r="A23" s="65"/>
      <c r="B23" s="172">
        <v>15</v>
      </c>
      <c r="C23" s="173" t="s">
        <v>277</v>
      </c>
      <c r="D23" s="173" t="s">
        <v>492</v>
      </c>
      <c r="E23" s="193">
        <v>3</v>
      </c>
      <c r="F23" s="194">
        <v>40438</v>
      </c>
      <c r="G23" s="175">
        <v>2</v>
      </c>
      <c r="H23" s="177" t="s">
        <v>663</v>
      </c>
      <c r="I23" s="66" t="s">
        <v>480</v>
      </c>
      <c r="J23" s="66" t="s">
        <v>480</v>
      </c>
      <c r="K23" s="195" t="s">
        <v>478</v>
      </c>
      <c r="L23" s="175" t="s">
        <v>469</v>
      </c>
      <c r="M23" s="66" t="s">
        <v>94</v>
      </c>
      <c r="N23" s="66" t="s">
        <v>95</v>
      </c>
      <c r="O23" s="66"/>
      <c r="P23" s="66"/>
      <c r="Q23" s="66"/>
      <c r="R23" s="66"/>
      <c r="U23" s="181"/>
      <c r="X23" s="193" t="s">
        <v>189</v>
      </c>
      <c r="Y23" s="193" t="s">
        <v>413</v>
      </c>
      <c r="Z23" s="66" t="s">
        <v>53</v>
      </c>
    </row>
    <row r="24" spans="1:26" s="171" customFormat="1" ht="29.25" customHeight="1" x14ac:dyDescent="0.2">
      <c r="A24" s="165" t="s">
        <v>826</v>
      </c>
      <c r="B24" s="166">
        <v>16</v>
      </c>
      <c r="C24" s="192" t="s">
        <v>493</v>
      </c>
      <c r="D24" s="192" t="s">
        <v>493</v>
      </c>
      <c r="E24" s="185">
        <v>1</v>
      </c>
      <c r="F24" s="186">
        <v>26057</v>
      </c>
      <c r="G24" s="185">
        <v>1</v>
      </c>
      <c r="H24" s="187" t="s">
        <v>664</v>
      </c>
      <c r="I24" s="165" t="s">
        <v>480</v>
      </c>
      <c r="J24" s="165" t="s">
        <v>480</v>
      </c>
      <c r="K24" s="188" t="s">
        <v>478</v>
      </c>
      <c r="L24" s="185" t="s">
        <v>469</v>
      </c>
      <c r="M24" s="165" t="s">
        <v>94</v>
      </c>
      <c r="N24" s="165" t="s">
        <v>95</v>
      </c>
      <c r="O24" s="165"/>
      <c r="P24" s="165"/>
      <c r="Q24" s="165"/>
      <c r="R24" s="165"/>
      <c r="U24" s="189"/>
      <c r="X24" s="185" t="s">
        <v>187</v>
      </c>
      <c r="Y24" s="185" t="s">
        <v>414</v>
      </c>
      <c r="Z24" s="165" t="s">
        <v>53</v>
      </c>
    </row>
    <row r="25" spans="1:26" s="180" customFormat="1" ht="23.25" customHeight="1" x14ac:dyDescent="0.25">
      <c r="A25" s="65"/>
      <c r="B25" s="172">
        <v>17</v>
      </c>
      <c r="C25" s="173" t="s">
        <v>493</v>
      </c>
      <c r="D25" s="173" t="s">
        <v>494</v>
      </c>
      <c r="E25" s="193">
        <v>2</v>
      </c>
      <c r="F25" s="194">
        <v>27987</v>
      </c>
      <c r="G25" s="175">
        <v>2</v>
      </c>
      <c r="H25" s="177" t="s">
        <v>665</v>
      </c>
      <c r="I25" s="66" t="s">
        <v>480</v>
      </c>
      <c r="J25" s="66" t="s">
        <v>480</v>
      </c>
      <c r="K25" s="195" t="s">
        <v>478</v>
      </c>
      <c r="L25" s="175" t="s">
        <v>469</v>
      </c>
      <c r="M25" s="66" t="s">
        <v>94</v>
      </c>
      <c r="N25" s="66" t="s">
        <v>95</v>
      </c>
      <c r="O25" s="66"/>
      <c r="P25" s="66"/>
      <c r="Q25" s="66"/>
      <c r="R25" s="66"/>
      <c r="U25" s="181"/>
      <c r="X25" s="193" t="s">
        <v>196</v>
      </c>
      <c r="Y25" s="193" t="s">
        <v>413</v>
      </c>
      <c r="Z25" s="66" t="s">
        <v>53</v>
      </c>
    </row>
    <row r="26" spans="1:26" s="180" customFormat="1" ht="36" customHeight="1" x14ac:dyDescent="0.25">
      <c r="A26" s="65"/>
      <c r="B26" s="172">
        <v>18</v>
      </c>
      <c r="C26" s="173" t="s">
        <v>493</v>
      </c>
      <c r="D26" s="173" t="s">
        <v>495</v>
      </c>
      <c r="E26" s="193">
        <v>3</v>
      </c>
      <c r="F26" s="194" t="s">
        <v>721</v>
      </c>
      <c r="G26" s="175">
        <v>2</v>
      </c>
      <c r="H26" s="177" t="s">
        <v>666</v>
      </c>
      <c r="I26" s="66" t="s">
        <v>480</v>
      </c>
      <c r="J26" s="66" t="s">
        <v>480</v>
      </c>
      <c r="K26" s="195" t="s">
        <v>478</v>
      </c>
      <c r="L26" s="175" t="s">
        <v>469</v>
      </c>
      <c r="M26" s="66" t="s">
        <v>94</v>
      </c>
      <c r="N26" s="66" t="s">
        <v>95</v>
      </c>
      <c r="O26" s="66"/>
      <c r="P26" s="66"/>
      <c r="Q26" s="66"/>
      <c r="R26" s="66"/>
      <c r="U26" s="181"/>
      <c r="X26" s="193" t="s">
        <v>189</v>
      </c>
      <c r="Y26" s="193" t="s">
        <v>413</v>
      </c>
      <c r="Z26" s="66" t="s">
        <v>53</v>
      </c>
    </row>
    <row r="27" spans="1:26" s="171" customFormat="1" ht="38.25" customHeight="1" x14ac:dyDescent="0.2">
      <c r="A27" s="165" t="s">
        <v>827</v>
      </c>
      <c r="B27" s="166">
        <v>19</v>
      </c>
      <c r="C27" s="192" t="s">
        <v>496</v>
      </c>
      <c r="D27" s="192" t="s">
        <v>496</v>
      </c>
      <c r="E27" s="185">
        <v>1</v>
      </c>
      <c r="F27" s="186" t="s">
        <v>607</v>
      </c>
      <c r="G27" s="185">
        <v>1</v>
      </c>
      <c r="H27" s="187" t="s">
        <v>667</v>
      </c>
      <c r="I27" s="165" t="s">
        <v>480</v>
      </c>
      <c r="J27" s="165" t="s">
        <v>480</v>
      </c>
      <c r="K27" s="188" t="s">
        <v>478</v>
      </c>
      <c r="L27" s="185" t="s">
        <v>469</v>
      </c>
      <c r="M27" s="165" t="s">
        <v>94</v>
      </c>
      <c r="N27" s="165" t="s">
        <v>95</v>
      </c>
      <c r="O27" s="165"/>
      <c r="P27" s="165"/>
      <c r="Q27" s="165"/>
      <c r="R27" s="165"/>
      <c r="U27" s="189"/>
      <c r="X27" s="185" t="s">
        <v>187</v>
      </c>
      <c r="Y27" s="185" t="s">
        <v>414</v>
      </c>
      <c r="Z27" s="165" t="s">
        <v>53</v>
      </c>
    </row>
    <row r="28" spans="1:26" s="180" customFormat="1" ht="23.25" customHeight="1" x14ac:dyDescent="0.25">
      <c r="A28" s="65"/>
      <c r="B28" s="172">
        <v>20</v>
      </c>
      <c r="C28" s="173" t="s">
        <v>496</v>
      </c>
      <c r="D28" s="173" t="s">
        <v>497</v>
      </c>
      <c r="E28" s="193">
        <v>2</v>
      </c>
      <c r="F28" s="196" t="s">
        <v>608</v>
      </c>
      <c r="G28" s="175">
        <v>2</v>
      </c>
      <c r="H28" s="177" t="s">
        <v>742</v>
      </c>
      <c r="I28" s="66" t="s">
        <v>480</v>
      </c>
      <c r="J28" s="66" t="s">
        <v>480</v>
      </c>
      <c r="K28" s="195" t="s">
        <v>478</v>
      </c>
      <c r="L28" s="175" t="s">
        <v>469</v>
      </c>
      <c r="M28" s="66" t="s">
        <v>94</v>
      </c>
      <c r="N28" s="66" t="s">
        <v>95</v>
      </c>
      <c r="O28" s="66"/>
      <c r="P28" s="66"/>
      <c r="Q28" s="66"/>
      <c r="R28" s="66"/>
      <c r="U28" s="181"/>
      <c r="X28" s="193" t="s">
        <v>196</v>
      </c>
      <c r="Y28" s="193" t="s">
        <v>413</v>
      </c>
      <c r="Z28" s="66" t="s">
        <v>53</v>
      </c>
    </row>
    <row r="29" spans="1:26" s="180" customFormat="1" ht="23.25" customHeight="1" x14ac:dyDescent="0.25">
      <c r="A29" s="65"/>
      <c r="B29" s="172">
        <v>21</v>
      </c>
      <c r="C29" s="173" t="s">
        <v>496</v>
      </c>
      <c r="D29" s="173" t="s">
        <v>279</v>
      </c>
      <c r="E29" s="193">
        <v>3</v>
      </c>
      <c r="F29" s="194" t="s">
        <v>609</v>
      </c>
      <c r="G29" s="178">
        <v>1</v>
      </c>
      <c r="H29" s="177" t="s">
        <v>668</v>
      </c>
      <c r="I29" s="66" t="s">
        <v>480</v>
      </c>
      <c r="J29" s="66" t="s">
        <v>480</v>
      </c>
      <c r="K29" s="195" t="s">
        <v>478</v>
      </c>
      <c r="L29" s="175" t="s">
        <v>469</v>
      </c>
      <c r="M29" s="66" t="s">
        <v>94</v>
      </c>
      <c r="N29" s="66" t="s">
        <v>95</v>
      </c>
      <c r="O29" s="66"/>
      <c r="P29" s="66"/>
      <c r="Q29" s="66"/>
      <c r="R29" s="66"/>
      <c r="U29" s="181"/>
      <c r="X29" s="193" t="s">
        <v>189</v>
      </c>
      <c r="Y29" s="193" t="s">
        <v>414</v>
      </c>
      <c r="Z29" s="66" t="s">
        <v>53</v>
      </c>
    </row>
    <row r="30" spans="1:26" s="171" customFormat="1" ht="23.25" customHeight="1" x14ac:dyDescent="0.2">
      <c r="A30" s="165" t="s">
        <v>828</v>
      </c>
      <c r="B30" s="166">
        <v>22</v>
      </c>
      <c r="C30" s="192" t="s">
        <v>264</v>
      </c>
      <c r="D30" s="192" t="s">
        <v>264</v>
      </c>
      <c r="E30" s="185">
        <v>1</v>
      </c>
      <c r="F30" s="241">
        <v>17422</v>
      </c>
      <c r="G30" s="198">
        <v>2</v>
      </c>
      <c r="H30" s="187" t="s">
        <v>925</v>
      </c>
      <c r="I30" s="165" t="s">
        <v>480</v>
      </c>
      <c r="J30" s="165" t="s">
        <v>480</v>
      </c>
      <c r="K30" s="188" t="s">
        <v>478</v>
      </c>
      <c r="L30" s="185" t="s">
        <v>469</v>
      </c>
      <c r="M30" s="165" t="s">
        <v>94</v>
      </c>
      <c r="N30" s="165" t="s">
        <v>95</v>
      </c>
      <c r="O30" s="165"/>
      <c r="P30" s="165"/>
      <c r="Q30" s="165"/>
      <c r="R30" s="165"/>
      <c r="U30" s="189"/>
      <c r="X30" s="185" t="s">
        <v>187</v>
      </c>
      <c r="Y30" s="242" t="s">
        <v>413</v>
      </c>
      <c r="Z30" s="165" t="s">
        <v>53</v>
      </c>
    </row>
    <row r="31" spans="1:26" s="180" customFormat="1" ht="23.25" customHeight="1" x14ac:dyDescent="0.25">
      <c r="A31" s="65"/>
      <c r="B31" s="172">
        <v>23</v>
      </c>
      <c r="C31" s="173" t="s">
        <v>264</v>
      </c>
      <c r="D31" s="173" t="s">
        <v>498</v>
      </c>
      <c r="E31" s="193">
        <v>3</v>
      </c>
      <c r="F31" s="194" t="s">
        <v>610</v>
      </c>
      <c r="G31" s="178">
        <v>1</v>
      </c>
      <c r="H31" s="177" t="s">
        <v>669</v>
      </c>
      <c r="I31" s="66" t="s">
        <v>480</v>
      </c>
      <c r="J31" s="66" t="s">
        <v>480</v>
      </c>
      <c r="K31" s="195" t="s">
        <v>478</v>
      </c>
      <c r="L31" s="178" t="s">
        <v>469</v>
      </c>
      <c r="M31" s="66" t="s">
        <v>94</v>
      </c>
      <c r="N31" s="66" t="s">
        <v>95</v>
      </c>
      <c r="O31" s="66"/>
      <c r="P31" s="66"/>
      <c r="Q31" s="66"/>
      <c r="R31" s="66"/>
      <c r="U31" s="181"/>
      <c r="X31" s="178" t="s">
        <v>189</v>
      </c>
      <c r="Y31" s="178" t="s">
        <v>414</v>
      </c>
      <c r="Z31" s="66" t="s">
        <v>53</v>
      </c>
    </row>
    <row r="32" spans="1:26" s="180" customFormat="1" ht="23.25" customHeight="1" x14ac:dyDescent="0.25">
      <c r="A32" s="65"/>
      <c r="B32" s="172">
        <v>24</v>
      </c>
      <c r="C32" s="173" t="s">
        <v>264</v>
      </c>
      <c r="D32" s="173" t="s">
        <v>499</v>
      </c>
      <c r="E32" s="193">
        <v>3</v>
      </c>
      <c r="F32" s="194">
        <v>32209</v>
      </c>
      <c r="G32" s="175">
        <v>2</v>
      </c>
      <c r="H32" s="177" t="s">
        <v>670</v>
      </c>
      <c r="I32" s="66" t="s">
        <v>480</v>
      </c>
      <c r="J32" s="66" t="s">
        <v>480</v>
      </c>
      <c r="K32" s="195" t="s">
        <v>478</v>
      </c>
      <c r="L32" s="178" t="s">
        <v>469</v>
      </c>
      <c r="M32" s="66" t="s">
        <v>94</v>
      </c>
      <c r="N32" s="66" t="s">
        <v>95</v>
      </c>
      <c r="O32" s="66"/>
      <c r="P32" s="66"/>
      <c r="Q32" s="66"/>
      <c r="R32" s="66"/>
      <c r="U32" s="181"/>
      <c r="X32" s="178" t="s">
        <v>197</v>
      </c>
      <c r="Y32" s="178" t="s">
        <v>413</v>
      </c>
      <c r="Z32" s="66" t="s">
        <v>53</v>
      </c>
    </row>
    <row r="33" spans="1:26" s="180" customFormat="1" ht="27" customHeight="1" x14ac:dyDescent="0.25">
      <c r="A33" s="65"/>
      <c r="B33" s="172">
        <v>25</v>
      </c>
      <c r="C33" s="173" t="s">
        <v>264</v>
      </c>
      <c r="D33" s="207" t="s">
        <v>500</v>
      </c>
      <c r="E33" s="178">
        <v>5</v>
      </c>
      <c r="F33" s="194" t="s">
        <v>611</v>
      </c>
      <c r="G33" s="178">
        <v>1</v>
      </c>
      <c r="H33" s="177" t="s">
        <v>671</v>
      </c>
      <c r="I33" s="66" t="s">
        <v>480</v>
      </c>
      <c r="J33" s="66" t="s">
        <v>480</v>
      </c>
      <c r="K33" s="195" t="s">
        <v>478</v>
      </c>
      <c r="L33" s="178" t="s">
        <v>469</v>
      </c>
      <c r="M33" s="66" t="s">
        <v>94</v>
      </c>
      <c r="N33" s="66" t="s">
        <v>95</v>
      </c>
      <c r="O33" s="66"/>
      <c r="P33" s="66"/>
      <c r="Q33" s="66"/>
      <c r="R33" s="66"/>
      <c r="U33" s="181"/>
      <c r="X33" s="178" t="s">
        <v>192</v>
      </c>
      <c r="Y33" s="178" t="s">
        <v>414</v>
      </c>
      <c r="Z33" s="66" t="s">
        <v>53</v>
      </c>
    </row>
    <row r="34" spans="1:26" s="180" customFormat="1" ht="23.25" customHeight="1" x14ac:dyDescent="0.25">
      <c r="A34" s="65"/>
      <c r="B34" s="172">
        <v>26</v>
      </c>
      <c r="C34" s="173" t="s">
        <v>264</v>
      </c>
      <c r="D34" s="173" t="s">
        <v>501</v>
      </c>
      <c r="E34" s="178">
        <v>5</v>
      </c>
      <c r="F34" s="194" t="s">
        <v>612</v>
      </c>
      <c r="G34" s="175">
        <v>2</v>
      </c>
      <c r="H34" s="177" t="s">
        <v>672</v>
      </c>
      <c r="I34" s="66" t="s">
        <v>480</v>
      </c>
      <c r="J34" s="66" t="s">
        <v>480</v>
      </c>
      <c r="K34" s="195" t="s">
        <v>478</v>
      </c>
      <c r="L34" s="178" t="s">
        <v>469</v>
      </c>
      <c r="M34" s="66" t="s">
        <v>94</v>
      </c>
      <c r="N34" s="66" t="s">
        <v>95</v>
      </c>
      <c r="O34" s="66"/>
      <c r="P34" s="66"/>
      <c r="Q34" s="66"/>
      <c r="R34" s="66"/>
      <c r="U34" s="181"/>
      <c r="X34" s="178" t="s">
        <v>192</v>
      </c>
      <c r="Y34" s="178" t="s">
        <v>413</v>
      </c>
      <c r="Z34" s="66" t="s">
        <v>53</v>
      </c>
    </row>
    <row r="35" spans="1:26" s="171" customFormat="1" ht="23.25" customHeight="1" x14ac:dyDescent="0.2">
      <c r="A35" s="165" t="s">
        <v>829</v>
      </c>
      <c r="B35" s="166">
        <v>27</v>
      </c>
      <c r="C35" s="210" t="s">
        <v>513</v>
      </c>
      <c r="D35" s="210" t="s">
        <v>513</v>
      </c>
      <c r="E35" s="185">
        <v>1</v>
      </c>
      <c r="F35" s="208">
        <v>29825</v>
      </c>
      <c r="G35" s="185">
        <v>1</v>
      </c>
      <c r="H35" s="187" t="s">
        <v>988</v>
      </c>
      <c r="I35" s="165" t="s">
        <v>480</v>
      </c>
      <c r="J35" s="165" t="s">
        <v>480</v>
      </c>
      <c r="K35" s="188" t="s">
        <v>478</v>
      </c>
      <c r="L35" s="198" t="s">
        <v>470</v>
      </c>
      <c r="M35" s="165" t="s">
        <v>94</v>
      </c>
      <c r="N35" s="165" t="s">
        <v>95</v>
      </c>
      <c r="O35" s="165"/>
      <c r="P35" s="165" t="s">
        <v>479</v>
      </c>
      <c r="Q35" s="165"/>
      <c r="R35" s="165"/>
      <c r="U35" s="189"/>
      <c r="X35" s="188" t="s">
        <v>187</v>
      </c>
      <c r="Y35" s="198" t="s">
        <v>414</v>
      </c>
      <c r="Z35" s="165" t="s">
        <v>53</v>
      </c>
    </row>
    <row r="36" spans="1:26" s="180" customFormat="1" ht="23.25" customHeight="1" x14ac:dyDescent="0.25">
      <c r="A36" s="65"/>
      <c r="B36" s="172">
        <v>28</v>
      </c>
      <c r="C36" s="174" t="s">
        <v>513</v>
      </c>
      <c r="D36" s="174" t="s">
        <v>514</v>
      </c>
      <c r="E36" s="193">
        <v>2</v>
      </c>
      <c r="F36" s="176" t="s">
        <v>615</v>
      </c>
      <c r="G36" s="175">
        <v>2</v>
      </c>
      <c r="H36" s="177" t="s">
        <v>989</v>
      </c>
      <c r="I36" s="66" t="s">
        <v>480</v>
      </c>
      <c r="J36" s="66" t="s">
        <v>480</v>
      </c>
      <c r="K36" s="195" t="s">
        <v>478</v>
      </c>
      <c r="L36" s="175" t="s">
        <v>470</v>
      </c>
      <c r="M36" s="66" t="s">
        <v>94</v>
      </c>
      <c r="N36" s="66" t="s">
        <v>95</v>
      </c>
      <c r="O36" s="66"/>
      <c r="P36" s="66"/>
      <c r="Q36" s="66"/>
      <c r="R36" s="66"/>
      <c r="U36" s="181"/>
      <c r="X36" s="200" t="s">
        <v>196</v>
      </c>
      <c r="Y36" s="175" t="s">
        <v>413</v>
      </c>
      <c r="Z36" s="66" t="s">
        <v>53</v>
      </c>
    </row>
    <row r="37" spans="1:26" s="180" customFormat="1" ht="23.25" customHeight="1" x14ac:dyDescent="0.25">
      <c r="A37" s="65"/>
      <c r="B37" s="172">
        <v>29</v>
      </c>
      <c r="C37" s="174" t="s">
        <v>513</v>
      </c>
      <c r="D37" s="174" t="s">
        <v>515</v>
      </c>
      <c r="E37" s="193">
        <v>3</v>
      </c>
      <c r="F37" s="176">
        <v>39284</v>
      </c>
      <c r="G37" s="175">
        <v>2</v>
      </c>
      <c r="H37" s="177" t="s">
        <v>990</v>
      </c>
      <c r="I37" s="66" t="s">
        <v>480</v>
      </c>
      <c r="J37" s="66" t="s">
        <v>480</v>
      </c>
      <c r="K37" s="195" t="s">
        <v>478</v>
      </c>
      <c r="L37" s="175" t="s">
        <v>470</v>
      </c>
      <c r="M37" s="66" t="s">
        <v>94</v>
      </c>
      <c r="N37" s="66" t="s">
        <v>95</v>
      </c>
      <c r="O37" s="66"/>
      <c r="P37" s="66"/>
      <c r="Q37" s="66"/>
      <c r="R37" s="66"/>
      <c r="U37" s="181"/>
      <c r="X37" s="200" t="s">
        <v>189</v>
      </c>
      <c r="Y37" s="175" t="s">
        <v>413</v>
      </c>
      <c r="Z37" s="66" t="s">
        <v>53</v>
      </c>
    </row>
    <row r="38" spans="1:26" s="180" customFormat="1" ht="23.25" customHeight="1" x14ac:dyDescent="0.25">
      <c r="A38" s="65"/>
      <c r="B38" s="172">
        <v>30</v>
      </c>
      <c r="C38" s="174" t="s">
        <v>513</v>
      </c>
      <c r="D38" s="174" t="s">
        <v>516</v>
      </c>
      <c r="E38" s="193">
        <v>3</v>
      </c>
      <c r="F38" s="176">
        <v>39688</v>
      </c>
      <c r="G38" s="175">
        <v>2</v>
      </c>
      <c r="H38" s="177" t="s">
        <v>991</v>
      </c>
      <c r="I38" s="66" t="s">
        <v>480</v>
      </c>
      <c r="J38" s="66" t="s">
        <v>480</v>
      </c>
      <c r="K38" s="195" t="s">
        <v>478</v>
      </c>
      <c r="L38" s="175" t="s">
        <v>470</v>
      </c>
      <c r="M38" s="66" t="s">
        <v>94</v>
      </c>
      <c r="N38" s="66" t="s">
        <v>95</v>
      </c>
      <c r="O38" s="66"/>
      <c r="P38" s="66"/>
      <c r="Q38" s="66"/>
      <c r="R38" s="66"/>
      <c r="U38" s="181"/>
      <c r="X38" s="200" t="s">
        <v>189</v>
      </c>
      <c r="Y38" s="175" t="s">
        <v>413</v>
      </c>
      <c r="Z38" s="66" t="s">
        <v>53</v>
      </c>
    </row>
    <row r="39" spans="1:26" s="171" customFormat="1" ht="23.25" customHeight="1" x14ac:dyDescent="0.2">
      <c r="A39" s="165" t="s">
        <v>830</v>
      </c>
      <c r="B39" s="166">
        <v>31</v>
      </c>
      <c r="C39" s="192" t="s">
        <v>508</v>
      </c>
      <c r="D39" s="192" t="s">
        <v>508</v>
      </c>
      <c r="E39" s="185">
        <v>1</v>
      </c>
      <c r="F39" s="186">
        <v>24615</v>
      </c>
      <c r="G39" s="185">
        <v>1</v>
      </c>
      <c r="H39" s="187" t="s">
        <v>675</v>
      </c>
      <c r="I39" s="165" t="s">
        <v>480</v>
      </c>
      <c r="J39" s="165" t="s">
        <v>480</v>
      </c>
      <c r="K39" s="188" t="s">
        <v>478</v>
      </c>
      <c r="L39" s="185" t="s">
        <v>470</v>
      </c>
      <c r="M39" s="165" t="s">
        <v>94</v>
      </c>
      <c r="N39" s="165" t="s">
        <v>95</v>
      </c>
      <c r="O39" s="165"/>
      <c r="P39" s="165"/>
      <c r="Q39" s="165"/>
      <c r="R39" s="165"/>
      <c r="U39" s="189"/>
      <c r="X39" s="185" t="s">
        <v>187</v>
      </c>
      <c r="Y39" s="185" t="s">
        <v>414</v>
      </c>
      <c r="Z39" s="165" t="s">
        <v>53</v>
      </c>
    </row>
    <row r="40" spans="1:26" s="180" customFormat="1" ht="23.25" customHeight="1" x14ac:dyDescent="0.25">
      <c r="A40" s="65"/>
      <c r="B40" s="172">
        <v>32</v>
      </c>
      <c r="C40" s="173" t="s">
        <v>508</v>
      </c>
      <c r="D40" s="173" t="s">
        <v>509</v>
      </c>
      <c r="E40" s="193">
        <v>2</v>
      </c>
      <c r="F40" s="194">
        <v>25698</v>
      </c>
      <c r="G40" s="175">
        <v>2</v>
      </c>
      <c r="H40" s="177" t="s">
        <v>676</v>
      </c>
      <c r="I40" s="66" t="s">
        <v>480</v>
      </c>
      <c r="J40" s="66" t="s">
        <v>480</v>
      </c>
      <c r="K40" s="195" t="s">
        <v>478</v>
      </c>
      <c r="L40" s="175" t="s">
        <v>470</v>
      </c>
      <c r="M40" s="66" t="s">
        <v>94</v>
      </c>
      <c r="N40" s="66" t="s">
        <v>95</v>
      </c>
      <c r="O40" s="66"/>
      <c r="P40" s="66"/>
      <c r="Q40" s="66"/>
      <c r="R40" s="66"/>
      <c r="U40" s="181" t="s">
        <v>1100</v>
      </c>
      <c r="X40" s="193" t="s">
        <v>196</v>
      </c>
      <c r="Y40" s="178" t="s">
        <v>413</v>
      </c>
      <c r="Z40" s="66" t="s">
        <v>53</v>
      </c>
    </row>
    <row r="41" spans="1:26" s="180" customFormat="1" ht="23.25" customHeight="1" x14ac:dyDescent="0.25">
      <c r="A41" s="65"/>
      <c r="B41" s="172">
        <v>33</v>
      </c>
      <c r="C41" s="173" t="s">
        <v>508</v>
      </c>
      <c r="D41" s="173" t="s">
        <v>510</v>
      </c>
      <c r="E41" s="193">
        <v>3</v>
      </c>
      <c r="F41" s="194">
        <v>33750</v>
      </c>
      <c r="G41" s="178">
        <v>1</v>
      </c>
      <c r="H41" s="177" t="s">
        <v>677</v>
      </c>
      <c r="I41" s="66" t="s">
        <v>480</v>
      </c>
      <c r="J41" s="66" t="s">
        <v>480</v>
      </c>
      <c r="K41" s="195" t="s">
        <v>478</v>
      </c>
      <c r="L41" s="175" t="s">
        <v>470</v>
      </c>
      <c r="M41" s="66" t="s">
        <v>94</v>
      </c>
      <c r="N41" s="66" t="s">
        <v>95</v>
      </c>
      <c r="O41" s="66"/>
      <c r="P41" s="66"/>
      <c r="Q41" s="66"/>
      <c r="R41" s="66"/>
      <c r="U41" s="181"/>
      <c r="X41" s="193" t="s">
        <v>189</v>
      </c>
      <c r="Y41" s="178" t="s">
        <v>414</v>
      </c>
      <c r="Z41" s="66" t="s">
        <v>53</v>
      </c>
    </row>
    <row r="42" spans="1:26" s="180" customFormat="1" ht="23.25" customHeight="1" x14ac:dyDescent="0.25">
      <c r="A42" s="65"/>
      <c r="B42" s="172">
        <v>34</v>
      </c>
      <c r="C42" s="173" t="s">
        <v>508</v>
      </c>
      <c r="D42" s="173" t="s">
        <v>511</v>
      </c>
      <c r="E42" s="193">
        <v>3</v>
      </c>
      <c r="F42" s="194">
        <v>32956</v>
      </c>
      <c r="G42" s="175">
        <v>2</v>
      </c>
      <c r="H42" s="177" t="s">
        <v>678</v>
      </c>
      <c r="I42" s="66" t="s">
        <v>480</v>
      </c>
      <c r="J42" s="66" t="s">
        <v>480</v>
      </c>
      <c r="K42" s="195" t="s">
        <v>478</v>
      </c>
      <c r="L42" s="175" t="s">
        <v>470</v>
      </c>
      <c r="M42" s="66" t="s">
        <v>94</v>
      </c>
      <c r="N42" s="66" t="s">
        <v>95</v>
      </c>
      <c r="O42" s="66"/>
      <c r="P42" s="66"/>
      <c r="Q42" s="66"/>
      <c r="R42" s="66"/>
      <c r="U42" s="181"/>
      <c r="X42" s="193" t="s">
        <v>201</v>
      </c>
      <c r="Y42" s="178" t="s">
        <v>413</v>
      </c>
      <c r="Z42" s="66" t="s">
        <v>53</v>
      </c>
    </row>
    <row r="43" spans="1:26" s="180" customFormat="1" ht="23.25" customHeight="1" x14ac:dyDescent="0.25">
      <c r="A43" s="65"/>
      <c r="B43" s="172">
        <v>35</v>
      </c>
      <c r="C43" s="173" t="s">
        <v>508</v>
      </c>
      <c r="D43" s="173" t="s">
        <v>512</v>
      </c>
      <c r="E43" s="178">
        <v>5</v>
      </c>
      <c r="F43" s="194">
        <v>42971</v>
      </c>
      <c r="G43" s="175">
        <v>2</v>
      </c>
      <c r="H43" s="177" t="s">
        <v>992</v>
      </c>
      <c r="I43" s="66" t="s">
        <v>480</v>
      </c>
      <c r="J43" s="66" t="s">
        <v>480</v>
      </c>
      <c r="K43" s="195" t="s">
        <v>478</v>
      </c>
      <c r="L43" s="175" t="s">
        <v>470</v>
      </c>
      <c r="M43" s="66" t="s">
        <v>94</v>
      </c>
      <c r="N43" s="66" t="s">
        <v>95</v>
      </c>
      <c r="O43" s="66"/>
      <c r="P43" s="66"/>
      <c r="Q43" s="66"/>
      <c r="R43" s="66"/>
      <c r="U43" s="181"/>
      <c r="X43" s="193" t="s">
        <v>192</v>
      </c>
      <c r="Y43" s="178" t="s">
        <v>413</v>
      </c>
      <c r="Z43" s="66" t="s">
        <v>53</v>
      </c>
    </row>
    <row r="44" spans="1:26" s="180" customFormat="1" ht="23.25" customHeight="1" x14ac:dyDescent="0.25">
      <c r="A44" s="65"/>
      <c r="B44" s="172">
        <v>36</v>
      </c>
      <c r="C44" s="173" t="s">
        <v>508</v>
      </c>
      <c r="D44" s="173" t="s">
        <v>773</v>
      </c>
      <c r="E44" s="178">
        <v>5</v>
      </c>
      <c r="F44" s="194" t="s">
        <v>774</v>
      </c>
      <c r="G44" s="175">
        <v>2</v>
      </c>
      <c r="H44" s="177" t="s">
        <v>1039</v>
      </c>
      <c r="I44" s="66" t="s">
        <v>480</v>
      </c>
      <c r="J44" s="66" t="s">
        <v>480</v>
      </c>
      <c r="K44" s="195" t="s">
        <v>478</v>
      </c>
      <c r="L44" s="175" t="s">
        <v>470</v>
      </c>
      <c r="M44" s="66" t="s">
        <v>94</v>
      </c>
      <c r="N44" s="66" t="s">
        <v>95</v>
      </c>
      <c r="O44" s="66"/>
      <c r="P44" s="66"/>
      <c r="Q44" s="66"/>
      <c r="R44" s="66"/>
      <c r="U44" s="181"/>
      <c r="X44" s="193" t="s">
        <v>192</v>
      </c>
      <c r="Y44" s="178" t="s">
        <v>413</v>
      </c>
      <c r="Z44" s="66" t="s">
        <v>53</v>
      </c>
    </row>
    <row r="45" spans="1:26" s="180" customFormat="1" ht="23.25" customHeight="1" x14ac:dyDescent="0.25">
      <c r="A45" s="65"/>
      <c r="B45" s="172">
        <v>37</v>
      </c>
      <c r="C45" s="173" t="s">
        <v>508</v>
      </c>
      <c r="D45" s="243" t="s">
        <v>1066</v>
      </c>
      <c r="E45" s="239">
        <v>3</v>
      </c>
      <c r="F45" s="257">
        <v>34707</v>
      </c>
      <c r="G45" s="178">
        <v>2</v>
      </c>
      <c r="H45" s="177" t="s">
        <v>1121</v>
      </c>
      <c r="I45" s="66" t="s">
        <v>480</v>
      </c>
      <c r="J45" s="66" t="s">
        <v>480</v>
      </c>
      <c r="K45" s="195" t="s">
        <v>478</v>
      </c>
      <c r="L45" s="175" t="s">
        <v>470</v>
      </c>
      <c r="M45" s="66" t="s">
        <v>94</v>
      </c>
      <c r="N45" s="66" t="s">
        <v>95</v>
      </c>
      <c r="O45" s="66"/>
      <c r="P45" s="66"/>
      <c r="Q45" s="66"/>
      <c r="R45" s="66"/>
      <c r="U45" s="181"/>
      <c r="X45" s="193" t="s">
        <v>197</v>
      </c>
      <c r="Y45" s="178" t="s">
        <v>413</v>
      </c>
      <c r="Z45" s="66" t="s">
        <v>53</v>
      </c>
    </row>
    <row r="46" spans="1:26" s="180" customFormat="1" ht="29.25" customHeight="1" x14ac:dyDescent="0.25">
      <c r="A46" s="65"/>
      <c r="B46" s="172">
        <v>38</v>
      </c>
      <c r="C46" s="173" t="s">
        <v>508</v>
      </c>
      <c r="D46" s="243" t="s">
        <v>1122</v>
      </c>
      <c r="E46" s="239">
        <v>5</v>
      </c>
      <c r="F46" s="257">
        <v>45536</v>
      </c>
      <c r="G46" s="178">
        <v>2</v>
      </c>
      <c r="H46" s="240" t="s">
        <v>1140</v>
      </c>
      <c r="I46" s="66" t="s">
        <v>480</v>
      </c>
      <c r="J46" s="66" t="s">
        <v>480</v>
      </c>
      <c r="K46" s="195" t="s">
        <v>478</v>
      </c>
      <c r="L46" s="175" t="s">
        <v>470</v>
      </c>
      <c r="M46" s="66" t="s">
        <v>94</v>
      </c>
      <c r="N46" s="66" t="s">
        <v>95</v>
      </c>
      <c r="O46" s="66"/>
      <c r="P46" s="66"/>
      <c r="Q46" s="66"/>
      <c r="R46" s="66"/>
      <c r="U46" s="181"/>
      <c r="X46" s="193" t="s">
        <v>192</v>
      </c>
      <c r="Y46" s="178" t="s">
        <v>413</v>
      </c>
      <c r="Z46" s="66" t="s">
        <v>53</v>
      </c>
    </row>
    <row r="47" spans="1:26" s="171" customFormat="1" ht="34.5" customHeight="1" x14ac:dyDescent="0.2">
      <c r="A47" s="165" t="s">
        <v>831</v>
      </c>
      <c r="B47" s="166">
        <v>39</v>
      </c>
      <c r="C47" s="192" t="s">
        <v>502</v>
      </c>
      <c r="D47" s="192" t="s">
        <v>502</v>
      </c>
      <c r="E47" s="185">
        <v>1</v>
      </c>
      <c r="F47" s="186">
        <v>27860</v>
      </c>
      <c r="G47" s="185">
        <v>1</v>
      </c>
      <c r="H47" s="187" t="s">
        <v>673</v>
      </c>
      <c r="I47" s="165" t="s">
        <v>480</v>
      </c>
      <c r="J47" s="165" t="s">
        <v>480</v>
      </c>
      <c r="K47" s="188" t="s">
        <v>478</v>
      </c>
      <c r="L47" s="185" t="s">
        <v>470</v>
      </c>
      <c r="M47" s="165" t="s">
        <v>94</v>
      </c>
      <c r="N47" s="165" t="s">
        <v>95</v>
      </c>
      <c r="O47" s="165"/>
      <c r="P47" s="165"/>
      <c r="Q47" s="165"/>
      <c r="R47" s="165"/>
      <c r="U47" s="189"/>
      <c r="X47" s="185" t="s">
        <v>187</v>
      </c>
      <c r="Y47" s="185" t="s">
        <v>414</v>
      </c>
      <c r="Z47" s="165" t="s">
        <v>53</v>
      </c>
    </row>
    <row r="48" spans="1:26" s="180" customFormat="1" ht="23.25" customHeight="1" x14ac:dyDescent="0.25">
      <c r="A48" s="65"/>
      <c r="B48" s="172">
        <v>40</v>
      </c>
      <c r="C48" s="173" t="s">
        <v>502</v>
      </c>
      <c r="D48" s="173" t="s">
        <v>503</v>
      </c>
      <c r="E48" s="193">
        <v>2</v>
      </c>
      <c r="F48" s="194" t="s">
        <v>613</v>
      </c>
      <c r="G48" s="175">
        <v>2</v>
      </c>
      <c r="H48" s="177" t="s">
        <v>674</v>
      </c>
      <c r="I48" s="66" t="s">
        <v>480</v>
      </c>
      <c r="J48" s="66" t="s">
        <v>480</v>
      </c>
      <c r="K48" s="195" t="s">
        <v>478</v>
      </c>
      <c r="L48" s="175" t="s">
        <v>470</v>
      </c>
      <c r="M48" s="66" t="s">
        <v>94</v>
      </c>
      <c r="N48" s="66" t="s">
        <v>95</v>
      </c>
      <c r="O48" s="66"/>
      <c r="P48" s="66"/>
      <c r="Q48" s="66"/>
      <c r="R48" s="66"/>
      <c r="U48" s="181"/>
      <c r="X48" s="193" t="s">
        <v>196</v>
      </c>
      <c r="Y48" s="193" t="s">
        <v>413</v>
      </c>
      <c r="Z48" s="66" t="s">
        <v>53</v>
      </c>
    </row>
    <row r="49" spans="1:26" s="180" customFormat="1" ht="23.25" customHeight="1" x14ac:dyDescent="0.25">
      <c r="A49" s="65"/>
      <c r="B49" s="172">
        <v>41</v>
      </c>
      <c r="C49" s="173" t="s">
        <v>502</v>
      </c>
      <c r="D49" s="173" t="s">
        <v>504</v>
      </c>
      <c r="E49" s="193">
        <v>3</v>
      </c>
      <c r="F49" s="194">
        <v>37788</v>
      </c>
      <c r="G49" s="175">
        <v>2</v>
      </c>
      <c r="H49" s="177" t="s">
        <v>993</v>
      </c>
      <c r="I49" s="66" t="s">
        <v>480</v>
      </c>
      <c r="J49" s="66" t="s">
        <v>480</v>
      </c>
      <c r="K49" s="195" t="s">
        <v>478</v>
      </c>
      <c r="L49" s="175" t="s">
        <v>470</v>
      </c>
      <c r="M49" s="66" t="s">
        <v>94</v>
      </c>
      <c r="N49" s="66" t="s">
        <v>95</v>
      </c>
      <c r="O49" s="66"/>
      <c r="P49" s="66"/>
      <c r="Q49" s="66"/>
      <c r="R49" s="66"/>
      <c r="U49" s="181"/>
      <c r="X49" s="193" t="s">
        <v>189</v>
      </c>
      <c r="Y49" s="193" t="s">
        <v>413</v>
      </c>
      <c r="Z49" s="66" t="s">
        <v>53</v>
      </c>
    </row>
    <row r="50" spans="1:26" s="180" customFormat="1" ht="33.75" customHeight="1" x14ac:dyDescent="0.25">
      <c r="A50" s="65"/>
      <c r="B50" s="172">
        <v>42</v>
      </c>
      <c r="C50" s="173" t="s">
        <v>502</v>
      </c>
      <c r="D50" s="190" t="s">
        <v>505</v>
      </c>
      <c r="E50" s="193">
        <v>3</v>
      </c>
      <c r="F50" s="194">
        <v>38176</v>
      </c>
      <c r="G50" s="178">
        <v>1</v>
      </c>
      <c r="H50" s="177" t="s">
        <v>994</v>
      </c>
      <c r="I50" s="66" t="s">
        <v>480</v>
      </c>
      <c r="J50" s="66" t="s">
        <v>480</v>
      </c>
      <c r="K50" s="195" t="s">
        <v>478</v>
      </c>
      <c r="L50" s="175" t="s">
        <v>470</v>
      </c>
      <c r="M50" s="66" t="s">
        <v>94</v>
      </c>
      <c r="N50" s="66" t="s">
        <v>95</v>
      </c>
      <c r="O50" s="66"/>
      <c r="P50" s="66"/>
      <c r="Q50" s="66"/>
      <c r="R50" s="66"/>
      <c r="U50" s="181"/>
      <c r="X50" s="193" t="s">
        <v>189</v>
      </c>
      <c r="Y50" s="193" t="s">
        <v>414</v>
      </c>
      <c r="Z50" s="66" t="s">
        <v>53</v>
      </c>
    </row>
    <row r="51" spans="1:26" s="180" customFormat="1" ht="33.75" customHeight="1" x14ac:dyDescent="0.25">
      <c r="A51" s="65"/>
      <c r="B51" s="172">
        <v>43</v>
      </c>
      <c r="C51" s="173" t="s">
        <v>502</v>
      </c>
      <c r="D51" s="173" t="s">
        <v>506</v>
      </c>
      <c r="E51" s="193">
        <v>3</v>
      </c>
      <c r="F51" s="194" t="s">
        <v>614</v>
      </c>
      <c r="G51" s="175">
        <v>2</v>
      </c>
      <c r="H51" s="177" t="s">
        <v>995</v>
      </c>
      <c r="I51" s="66" t="s">
        <v>480</v>
      </c>
      <c r="J51" s="66" t="s">
        <v>480</v>
      </c>
      <c r="K51" s="195" t="s">
        <v>478</v>
      </c>
      <c r="L51" s="175" t="s">
        <v>470</v>
      </c>
      <c r="M51" s="66" t="s">
        <v>94</v>
      </c>
      <c r="N51" s="66" t="s">
        <v>95</v>
      </c>
      <c r="O51" s="66"/>
      <c r="P51" s="66"/>
      <c r="Q51" s="66"/>
      <c r="R51" s="66"/>
      <c r="U51" s="181"/>
      <c r="X51" s="193" t="s">
        <v>189</v>
      </c>
      <c r="Y51" s="193" t="s">
        <v>413</v>
      </c>
      <c r="Z51" s="66" t="s">
        <v>53</v>
      </c>
    </row>
    <row r="52" spans="1:26" s="180" customFormat="1" ht="33.75" customHeight="1" x14ac:dyDescent="0.25">
      <c r="A52" s="65"/>
      <c r="B52" s="172">
        <v>44</v>
      </c>
      <c r="C52" s="173" t="s">
        <v>502</v>
      </c>
      <c r="D52" s="173" t="s">
        <v>507</v>
      </c>
      <c r="E52" s="193">
        <v>3</v>
      </c>
      <c r="F52" s="194">
        <v>41762</v>
      </c>
      <c r="G52" s="175">
        <v>2</v>
      </c>
      <c r="H52" s="177" t="s">
        <v>996</v>
      </c>
      <c r="I52" s="66" t="s">
        <v>480</v>
      </c>
      <c r="J52" s="66" t="s">
        <v>480</v>
      </c>
      <c r="K52" s="195" t="s">
        <v>478</v>
      </c>
      <c r="L52" s="175" t="s">
        <v>470</v>
      </c>
      <c r="M52" s="66" t="s">
        <v>94</v>
      </c>
      <c r="N52" s="66" t="s">
        <v>95</v>
      </c>
      <c r="O52" s="66"/>
      <c r="P52" s="66"/>
      <c r="Q52" s="66"/>
      <c r="R52" s="66"/>
      <c r="U52" s="181"/>
      <c r="X52" s="193" t="s">
        <v>189</v>
      </c>
      <c r="Y52" s="193" t="s">
        <v>413</v>
      </c>
      <c r="Z52" s="66" t="s">
        <v>53</v>
      </c>
    </row>
    <row r="53" spans="1:26" s="171" customFormat="1" ht="23.25" customHeight="1" x14ac:dyDescent="0.2">
      <c r="A53" s="165" t="s">
        <v>832</v>
      </c>
      <c r="B53" s="166">
        <v>45</v>
      </c>
      <c r="C53" s="192" t="s">
        <v>517</v>
      </c>
      <c r="D53" s="192" t="s">
        <v>517</v>
      </c>
      <c r="E53" s="185">
        <v>1</v>
      </c>
      <c r="F53" s="186" t="s">
        <v>616</v>
      </c>
      <c r="G53" s="185">
        <v>1</v>
      </c>
      <c r="H53" s="187" t="s">
        <v>997</v>
      </c>
      <c r="I53" s="165" t="s">
        <v>480</v>
      </c>
      <c r="J53" s="165" t="s">
        <v>480</v>
      </c>
      <c r="K53" s="188" t="s">
        <v>478</v>
      </c>
      <c r="L53" s="185" t="s">
        <v>470</v>
      </c>
      <c r="M53" s="165" t="s">
        <v>94</v>
      </c>
      <c r="N53" s="165" t="s">
        <v>95</v>
      </c>
      <c r="O53" s="165"/>
      <c r="P53" s="185"/>
      <c r="Q53" s="188"/>
      <c r="R53" s="165"/>
      <c r="U53" s="189"/>
      <c r="X53" s="188" t="s">
        <v>187</v>
      </c>
      <c r="Y53" s="188" t="s">
        <v>414</v>
      </c>
      <c r="Z53" s="165" t="s">
        <v>53</v>
      </c>
    </row>
    <row r="54" spans="1:26" s="180" customFormat="1" ht="23.25" customHeight="1" x14ac:dyDescent="0.25">
      <c r="A54" s="65"/>
      <c r="B54" s="172">
        <v>46</v>
      </c>
      <c r="C54" s="173" t="s">
        <v>517</v>
      </c>
      <c r="D54" s="174" t="s">
        <v>518</v>
      </c>
      <c r="E54" s="193">
        <v>2</v>
      </c>
      <c r="F54" s="176">
        <v>30043</v>
      </c>
      <c r="G54" s="175">
        <v>2</v>
      </c>
      <c r="H54" s="177" t="s">
        <v>998</v>
      </c>
      <c r="I54" s="66" t="s">
        <v>480</v>
      </c>
      <c r="J54" s="66" t="s">
        <v>480</v>
      </c>
      <c r="K54" s="195" t="s">
        <v>478</v>
      </c>
      <c r="L54" s="175" t="s">
        <v>470</v>
      </c>
      <c r="M54" s="66" t="s">
        <v>94</v>
      </c>
      <c r="N54" s="66" t="s">
        <v>95</v>
      </c>
      <c r="O54" s="66"/>
      <c r="P54" s="175"/>
      <c r="Q54" s="195"/>
      <c r="R54" s="66"/>
      <c r="U54" s="181" t="s">
        <v>1101</v>
      </c>
      <c r="X54" s="200" t="s">
        <v>196</v>
      </c>
      <c r="Y54" s="200" t="s">
        <v>413</v>
      </c>
      <c r="Z54" s="66" t="s">
        <v>53</v>
      </c>
    </row>
    <row r="55" spans="1:26" s="180" customFormat="1" ht="23.25" customHeight="1" x14ac:dyDescent="0.25">
      <c r="A55" s="65"/>
      <c r="B55" s="172">
        <v>47</v>
      </c>
      <c r="C55" s="173" t="s">
        <v>517</v>
      </c>
      <c r="D55" s="174" t="s">
        <v>519</v>
      </c>
      <c r="E55" s="193">
        <v>3</v>
      </c>
      <c r="F55" s="176">
        <v>41401</v>
      </c>
      <c r="G55" s="175">
        <v>2</v>
      </c>
      <c r="H55" s="177" t="s">
        <v>999</v>
      </c>
      <c r="I55" s="66" t="s">
        <v>480</v>
      </c>
      <c r="J55" s="66" t="s">
        <v>480</v>
      </c>
      <c r="K55" s="195" t="s">
        <v>478</v>
      </c>
      <c r="L55" s="175" t="s">
        <v>470</v>
      </c>
      <c r="M55" s="66" t="s">
        <v>94</v>
      </c>
      <c r="N55" s="66" t="s">
        <v>95</v>
      </c>
      <c r="O55" s="66"/>
      <c r="P55" s="175"/>
      <c r="Q55" s="195"/>
      <c r="R55" s="66"/>
      <c r="U55" s="181"/>
      <c r="X55" s="200" t="s">
        <v>189</v>
      </c>
      <c r="Y55" s="200" t="s">
        <v>413</v>
      </c>
      <c r="Z55" s="66" t="s">
        <v>53</v>
      </c>
    </row>
    <row r="56" spans="1:26" s="180" customFormat="1" ht="23.25" customHeight="1" x14ac:dyDescent="0.25">
      <c r="A56" s="65"/>
      <c r="B56" s="172">
        <v>48</v>
      </c>
      <c r="C56" s="173" t="s">
        <v>517</v>
      </c>
      <c r="D56" s="207" t="s">
        <v>1102</v>
      </c>
      <c r="E56" s="193">
        <v>3</v>
      </c>
      <c r="F56" s="176" t="s">
        <v>617</v>
      </c>
      <c r="G56" s="175">
        <v>2</v>
      </c>
      <c r="H56" s="177" t="s">
        <v>1000</v>
      </c>
      <c r="I56" s="66" t="s">
        <v>480</v>
      </c>
      <c r="J56" s="66" t="s">
        <v>480</v>
      </c>
      <c r="K56" s="195" t="s">
        <v>478</v>
      </c>
      <c r="L56" s="175" t="s">
        <v>470</v>
      </c>
      <c r="M56" s="66" t="s">
        <v>94</v>
      </c>
      <c r="N56" s="66" t="s">
        <v>95</v>
      </c>
      <c r="O56" s="66"/>
      <c r="P56" s="175"/>
      <c r="Q56" s="195"/>
      <c r="R56" s="66"/>
      <c r="U56" s="181"/>
      <c r="X56" s="200" t="s">
        <v>189</v>
      </c>
      <c r="Y56" s="200" t="s">
        <v>413</v>
      </c>
      <c r="Z56" s="66" t="s">
        <v>53</v>
      </c>
    </row>
    <row r="57" spans="1:26" s="180" customFormat="1" ht="28.5" customHeight="1" x14ac:dyDescent="0.25">
      <c r="A57" s="65"/>
      <c r="B57" s="172">
        <v>49</v>
      </c>
      <c r="C57" s="173" t="s">
        <v>517</v>
      </c>
      <c r="D57" s="174" t="s">
        <v>520</v>
      </c>
      <c r="E57" s="193">
        <v>3</v>
      </c>
      <c r="F57" s="176" t="s">
        <v>618</v>
      </c>
      <c r="G57" s="175">
        <v>2</v>
      </c>
      <c r="H57" s="177" t="s">
        <v>1001</v>
      </c>
      <c r="I57" s="66" t="s">
        <v>480</v>
      </c>
      <c r="J57" s="66" t="s">
        <v>480</v>
      </c>
      <c r="K57" s="195" t="s">
        <v>478</v>
      </c>
      <c r="L57" s="175" t="s">
        <v>470</v>
      </c>
      <c r="M57" s="66" t="s">
        <v>94</v>
      </c>
      <c r="N57" s="66" t="s">
        <v>95</v>
      </c>
      <c r="O57" s="66"/>
      <c r="P57" s="175"/>
      <c r="Q57" s="195"/>
      <c r="R57" s="66"/>
      <c r="U57" s="181"/>
      <c r="X57" s="200" t="s">
        <v>189</v>
      </c>
      <c r="Y57" s="200" t="s">
        <v>413</v>
      </c>
      <c r="Z57" s="66" t="s">
        <v>53</v>
      </c>
    </row>
    <row r="58" spans="1:26" s="171" customFormat="1" ht="23.25" customHeight="1" x14ac:dyDescent="0.2">
      <c r="A58" s="165" t="s">
        <v>835</v>
      </c>
      <c r="B58" s="166">
        <v>50</v>
      </c>
      <c r="C58" s="192" t="s">
        <v>521</v>
      </c>
      <c r="D58" s="192" t="s">
        <v>521</v>
      </c>
      <c r="E58" s="185">
        <v>1</v>
      </c>
      <c r="F58" s="258">
        <v>27085</v>
      </c>
      <c r="G58" s="198">
        <v>2</v>
      </c>
      <c r="H58" s="187" t="s">
        <v>1002</v>
      </c>
      <c r="I58" s="165" t="s">
        <v>480</v>
      </c>
      <c r="J58" s="165" t="s">
        <v>480</v>
      </c>
      <c r="K58" s="188" t="s">
        <v>478</v>
      </c>
      <c r="L58" s="185" t="s">
        <v>470</v>
      </c>
      <c r="M58" s="165" t="s">
        <v>94</v>
      </c>
      <c r="N58" s="165" t="s">
        <v>95</v>
      </c>
      <c r="O58" s="165"/>
      <c r="P58" s="198"/>
      <c r="Q58" s="188"/>
      <c r="R58" s="165"/>
      <c r="U58" s="189"/>
      <c r="X58" s="188" t="s">
        <v>187</v>
      </c>
      <c r="Y58" s="188" t="s">
        <v>413</v>
      </c>
      <c r="Z58" s="165" t="s">
        <v>53</v>
      </c>
    </row>
    <row r="59" spans="1:26" s="180" customFormat="1" ht="23.25" customHeight="1" x14ac:dyDescent="0.25">
      <c r="A59" s="65"/>
      <c r="B59" s="172">
        <v>51</v>
      </c>
      <c r="C59" s="173" t="s">
        <v>521</v>
      </c>
      <c r="D59" s="174" t="s">
        <v>522</v>
      </c>
      <c r="E59" s="193">
        <v>2</v>
      </c>
      <c r="F59" s="259">
        <v>26913</v>
      </c>
      <c r="G59" s="178">
        <v>1</v>
      </c>
      <c r="H59" s="177" t="s">
        <v>914</v>
      </c>
      <c r="I59" s="66" t="s">
        <v>480</v>
      </c>
      <c r="J59" s="66" t="s">
        <v>480</v>
      </c>
      <c r="K59" s="195" t="s">
        <v>478</v>
      </c>
      <c r="L59" s="179" t="s">
        <v>470</v>
      </c>
      <c r="M59" s="66" t="s">
        <v>94</v>
      </c>
      <c r="N59" s="66" t="s">
        <v>95</v>
      </c>
      <c r="O59" s="66"/>
      <c r="P59" s="175"/>
      <c r="Q59" s="195"/>
      <c r="R59" s="66"/>
      <c r="U59" s="181"/>
      <c r="X59" s="200" t="s">
        <v>220</v>
      </c>
      <c r="Y59" s="200" t="s">
        <v>414</v>
      </c>
      <c r="Z59" s="66" t="s">
        <v>53</v>
      </c>
    </row>
    <row r="60" spans="1:26" s="180" customFormat="1" ht="23.25" customHeight="1" x14ac:dyDescent="0.25">
      <c r="A60" s="65"/>
      <c r="B60" s="172">
        <v>52</v>
      </c>
      <c r="C60" s="173" t="s">
        <v>521</v>
      </c>
      <c r="D60" s="174" t="s">
        <v>523</v>
      </c>
      <c r="E60" s="193">
        <v>3</v>
      </c>
      <c r="F60" s="259">
        <v>35571</v>
      </c>
      <c r="G60" s="178">
        <v>1</v>
      </c>
      <c r="H60" s="177" t="s">
        <v>1003</v>
      </c>
      <c r="I60" s="66" t="s">
        <v>480</v>
      </c>
      <c r="J60" s="66" t="s">
        <v>480</v>
      </c>
      <c r="K60" s="195" t="s">
        <v>478</v>
      </c>
      <c r="L60" s="179" t="s">
        <v>470</v>
      </c>
      <c r="M60" s="66" t="s">
        <v>94</v>
      </c>
      <c r="N60" s="66" t="s">
        <v>95</v>
      </c>
      <c r="O60" s="66"/>
      <c r="P60" s="175"/>
      <c r="Q60" s="195"/>
      <c r="R60" s="66"/>
      <c r="U60" s="181"/>
      <c r="X60" s="200" t="s">
        <v>189</v>
      </c>
      <c r="Y60" s="200" t="s">
        <v>414</v>
      </c>
      <c r="Z60" s="66" t="s">
        <v>53</v>
      </c>
    </row>
    <row r="61" spans="1:26" s="180" customFormat="1" ht="28.5" customHeight="1" x14ac:dyDescent="0.25">
      <c r="A61" s="65"/>
      <c r="B61" s="172">
        <v>53</v>
      </c>
      <c r="C61" s="173" t="s">
        <v>521</v>
      </c>
      <c r="D61" s="174" t="s">
        <v>524</v>
      </c>
      <c r="E61" s="193">
        <v>3</v>
      </c>
      <c r="F61" s="259" t="s">
        <v>619</v>
      </c>
      <c r="G61" s="175">
        <v>2</v>
      </c>
      <c r="H61" s="177" t="s">
        <v>1004</v>
      </c>
      <c r="I61" s="66" t="s">
        <v>480</v>
      </c>
      <c r="J61" s="66" t="s">
        <v>480</v>
      </c>
      <c r="K61" s="195" t="s">
        <v>478</v>
      </c>
      <c r="L61" s="179" t="s">
        <v>470</v>
      </c>
      <c r="M61" s="66" t="s">
        <v>94</v>
      </c>
      <c r="N61" s="66" t="s">
        <v>95</v>
      </c>
      <c r="O61" s="66"/>
      <c r="P61" s="175"/>
      <c r="Q61" s="195"/>
      <c r="R61" s="66"/>
      <c r="U61" s="181"/>
      <c r="X61" s="200" t="s">
        <v>189</v>
      </c>
      <c r="Y61" s="200" t="s">
        <v>413</v>
      </c>
      <c r="Z61" s="66" t="s">
        <v>53</v>
      </c>
    </row>
    <row r="62" spans="1:26" s="180" customFormat="1" ht="28.5" customHeight="1" x14ac:dyDescent="0.25">
      <c r="A62" s="65"/>
      <c r="B62" s="172">
        <v>54</v>
      </c>
      <c r="C62" s="173" t="s">
        <v>521</v>
      </c>
      <c r="D62" s="174" t="s">
        <v>525</v>
      </c>
      <c r="E62" s="193">
        <v>3</v>
      </c>
      <c r="F62" s="259">
        <v>38753</v>
      </c>
      <c r="G62" s="175">
        <v>2</v>
      </c>
      <c r="H62" s="177" t="s">
        <v>1005</v>
      </c>
      <c r="I62" s="66" t="s">
        <v>480</v>
      </c>
      <c r="J62" s="66" t="s">
        <v>480</v>
      </c>
      <c r="K62" s="195" t="s">
        <v>478</v>
      </c>
      <c r="L62" s="179" t="s">
        <v>470</v>
      </c>
      <c r="M62" s="66" t="s">
        <v>94</v>
      </c>
      <c r="N62" s="66" t="s">
        <v>95</v>
      </c>
      <c r="O62" s="66"/>
      <c r="P62" s="175"/>
      <c r="Q62" s="195"/>
      <c r="R62" s="66"/>
      <c r="U62" s="181"/>
      <c r="X62" s="200" t="s">
        <v>189</v>
      </c>
      <c r="Y62" s="200" t="s">
        <v>413</v>
      </c>
      <c r="Z62" s="66" t="s">
        <v>53</v>
      </c>
    </row>
    <row r="63" spans="1:26" s="180" customFormat="1" ht="28.5" customHeight="1" x14ac:dyDescent="0.25">
      <c r="A63" s="65"/>
      <c r="B63" s="172">
        <v>55</v>
      </c>
      <c r="C63" s="173" t="s">
        <v>521</v>
      </c>
      <c r="D63" s="174" t="s">
        <v>526</v>
      </c>
      <c r="E63" s="193">
        <v>3</v>
      </c>
      <c r="F63" s="259">
        <v>40714</v>
      </c>
      <c r="G63" s="175">
        <v>2</v>
      </c>
      <c r="H63" s="177" t="s">
        <v>1006</v>
      </c>
      <c r="I63" s="66" t="s">
        <v>480</v>
      </c>
      <c r="J63" s="66" t="s">
        <v>480</v>
      </c>
      <c r="K63" s="195" t="s">
        <v>478</v>
      </c>
      <c r="L63" s="179" t="s">
        <v>470</v>
      </c>
      <c r="M63" s="66" t="s">
        <v>94</v>
      </c>
      <c r="N63" s="66" t="s">
        <v>95</v>
      </c>
      <c r="O63" s="66"/>
      <c r="P63" s="175"/>
      <c r="Q63" s="195"/>
      <c r="R63" s="66"/>
      <c r="U63" s="181"/>
      <c r="X63" s="200" t="s">
        <v>189</v>
      </c>
      <c r="Y63" s="200" t="s">
        <v>413</v>
      </c>
      <c r="Z63" s="66" t="s">
        <v>53</v>
      </c>
    </row>
    <row r="64" spans="1:26" s="171" customFormat="1" ht="24" customHeight="1" x14ac:dyDescent="0.2">
      <c r="A64" s="165" t="s">
        <v>836</v>
      </c>
      <c r="B64" s="166">
        <v>56</v>
      </c>
      <c r="C64" s="192" t="s">
        <v>236</v>
      </c>
      <c r="D64" s="192" t="s">
        <v>236</v>
      </c>
      <c r="E64" s="185">
        <v>1</v>
      </c>
      <c r="F64" s="186" t="s">
        <v>369</v>
      </c>
      <c r="G64" s="185">
        <v>1</v>
      </c>
      <c r="H64" s="187" t="s">
        <v>1007</v>
      </c>
      <c r="I64" s="165" t="s">
        <v>480</v>
      </c>
      <c r="J64" s="165" t="s">
        <v>480</v>
      </c>
      <c r="K64" s="185" t="s">
        <v>478</v>
      </c>
      <c r="L64" s="185" t="s">
        <v>470</v>
      </c>
      <c r="M64" s="165" t="s">
        <v>94</v>
      </c>
      <c r="N64" s="165" t="s">
        <v>95</v>
      </c>
      <c r="O64" s="165"/>
      <c r="P64" s="165"/>
      <c r="Q64" s="165"/>
      <c r="R64" s="282"/>
      <c r="U64" s="189"/>
      <c r="X64" s="185" t="s">
        <v>187</v>
      </c>
      <c r="Y64" s="185" t="s">
        <v>414</v>
      </c>
      <c r="Z64" s="165" t="s">
        <v>53</v>
      </c>
    </row>
    <row r="65" spans="1:27" s="180" customFormat="1" ht="23.25" customHeight="1" x14ac:dyDescent="0.25">
      <c r="A65" s="65"/>
      <c r="B65" s="172">
        <v>57</v>
      </c>
      <c r="C65" s="173" t="s">
        <v>236</v>
      </c>
      <c r="D65" s="174" t="s">
        <v>775</v>
      </c>
      <c r="E65" s="193">
        <v>2</v>
      </c>
      <c r="F65" s="176">
        <v>26043</v>
      </c>
      <c r="G65" s="175">
        <v>2</v>
      </c>
      <c r="H65" s="177" t="s">
        <v>1055</v>
      </c>
      <c r="I65" s="66" t="s">
        <v>480</v>
      </c>
      <c r="J65" s="66" t="s">
        <v>480</v>
      </c>
      <c r="K65" s="178" t="s">
        <v>478</v>
      </c>
      <c r="L65" s="179" t="s">
        <v>470</v>
      </c>
      <c r="M65" s="66" t="s">
        <v>94</v>
      </c>
      <c r="N65" s="66" t="s">
        <v>95</v>
      </c>
      <c r="O65" s="66"/>
      <c r="P65" s="66"/>
      <c r="Q65" s="66"/>
      <c r="R65" s="66"/>
      <c r="U65" s="181"/>
      <c r="X65" s="175" t="s">
        <v>196</v>
      </c>
      <c r="Y65" s="175" t="s">
        <v>413</v>
      </c>
      <c r="Z65" s="66" t="s">
        <v>53</v>
      </c>
      <c r="AA65" s="180" t="s">
        <v>1054</v>
      </c>
    </row>
    <row r="66" spans="1:27" s="180" customFormat="1" ht="23.25" customHeight="1" x14ac:dyDescent="0.25">
      <c r="A66" s="65"/>
      <c r="B66" s="172">
        <v>58</v>
      </c>
      <c r="C66" s="173" t="s">
        <v>236</v>
      </c>
      <c r="D66" s="174" t="s">
        <v>237</v>
      </c>
      <c r="E66" s="193">
        <v>3</v>
      </c>
      <c r="F66" s="176" t="s">
        <v>370</v>
      </c>
      <c r="G66" s="178">
        <v>1</v>
      </c>
      <c r="H66" s="177" t="s">
        <v>1008</v>
      </c>
      <c r="I66" s="66" t="s">
        <v>480</v>
      </c>
      <c r="J66" s="66" t="s">
        <v>480</v>
      </c>
      <c r="K66" s="178" t="s">
        <v>478</v>
      </c>
      <c r="L66" s="179" t="s">
        <v>470</v>
      </c>
      <c r="M66" s="66" t="s">
        <v>94</v>
      </c>
      <c r="N66" s="66" t="s">
        <v>95</v>
      </c>
      <c r="O66" s="66"/>
      <c r="P66" s="66"/>
      <c r="Q66" s="66"/>
      <c r="R66" s="66"/>
      <c r="U66" s="181"/>
      <c r="X66" s="175" t="s">
        <v>189</v>
      </c>
      <c r="Y66" s="175" t="s">
        <v>414</v>
      </c>
      <c r="Z66" s="66" t="s">
        <v>53</v>
      </c>
    </row>
    <row r="67" spans="1:27" s="180" customFormat="1" ht="23.25" customHeight="1" x14ac:dyDescent="0.25">
      <c r="A67" s="65"/>
      <c r="B67" s="172">
        <v>59</v>
      </c>
      <c r="C67" s="173" t="s">
        <v>236</v>
      </c>
      <c r="D67" s="174" t="s">
        <v>238</v>
      </c>
      <c r="E67" s="193">
        <v>3</v>
      </c>
      <c r="F67" s="176">
        <v>39642</v>
      </c>
      <c r="G67" s="175">
        <v>2</v>
      </c>
      <c r="H67" s="177" t="s">
        <v>1009</v>
      </c>
      <c r="I67" s="66" t="s">
        <v>480</v>
      </c>
      <c r="J67" s="66" t="s">
        <v>480</v>
      </c>
      <c r="K67" s="178" t="s">
        <v>478</v>
      </c>
      <c r="L67" s="179" t="s">
        <v>470</v>
      </c>
      <c r="M67" s="66" t="s">
        <v>94</v>
      </c>
      <c r="N67" s="66" t="s">
        <v>95</v>
      </c>
      <c r="O67" s="66"/>
      <c r="P67" s="66"/>
      <c r="Q67" s="66"/>
      <c r="R67" s="66"/>
      <c r="U67" s="181"/>
      <c r="X67" s="175" t="s">
        <v>189</v>
      </c>
      <c r="Y67" s="175" t="s">
        <v>413</v>
      </c>
      <c r="Z67" s="66" t="s">
        <v>53</v>
      </c>
    </row>
    <row r="68" spans="1:27" s="171" customFormat="1" ht="27.75" customHeight="1" x14ac:dyDescent="0.2">
      <c r="A68" s="165" t="s">
        <v>837</v>
      </c>
      <c r="B68" s="166">
        <v>60</v>
      </c>
      <c r="C68" s="192" t="s">
        <v>239</v>
      </c>
      <c r="D68" s="192" t="s">
        <v>239</v>
      </c>
      <c r="E68" s="185">
        <v>1</v>
      </c>
      <c r="F68" s="208" t="s">
        <v>757</v>
      </c>
      <c r="G68" s="198">
        <v>2</v>
      </c>
      <c r="H68" s="187" t="s">
        <v>1034</v>
      </c>
      <c r="I68" s="165" t="s">
        <v>480</v>
      </c>
      <c r="J68" s="165" t="s">
        <v>480</v>
      </c>
      <c r="K68" s="185" t="s">
        <v>478</v>
      </c>
      <c r="L68" s="185" t="s">
        <v>470</v>
      </c>
      <c r="M68" s="165" t="s">
        <v>94</v>
      </c>
      <c r="N68" s="165" t="s">
        <v>94</v>
      </c>
      <c r="O68" s="165" t="s">
        <v>479</v>
      </c>
      <c r="P68" s="165"/>
      <c r="Q68" s="165"/>
      <c r="R68" s="282" t="s">
        <v>1146</v>
      </c>
      <c r="U68" s="189" t="s">
        <v>1084</v>
      </c>
      <c r="X68" s="185" t="s">
        <v>187</v>
      </c>
      <c r="Y68" s="185" t="s">
        <v>413</v>
      </c>
      <c r="Z68" s="165" t="s">
        <v>53</v>
      </c>
      <c r="AA68" s="171" t="s">
        <v>1033</v>
      </c>
    </row>
    <row r="69" spans="1:27" s="171" customFormat="1" ht="27.75" customHeight="1" x14ac:dyDescent="0.2">
      <c r="A69" s="165" t="s">
        <v>838</v>
      </c>
      <c r="B69" s="166">
        <v>61</v>
      </c>
      <c r="C69" s="209" t="s">
        <v>760</v>
      </c>
      <c r="D69" s="209" t="s">
        <v>760</v>
      </c>
      <c r="E69" s="185">
        <v>1</v>
      </c>
      <c r="F69" s="208">
        <v>27902</v>
      </c>
      <c r="G69" s="198">
        <v>1</v>
      </c>
      <c r="H69" s="187" t="s">
        <v>1062</v>
      </c>
      <c r="I69" s="165" t="s">
        <v>480</v>
      </c>
      <c r="J69" s="165" t="s">
        <v>480</v>
      </c>
      <c r="K69" s="185" t="s">
        <v>478</v>
      </c>
      <c r="L69" s="185" t="s">
        <v>470</v>
      </c>
      <c r="M69" s="165" t="s">
        <v>94</v>
      </c>
      <c r="N69" s="165" t="s">
        <v>94</v>
      </c>
      <c r="O69" s="165"/>
      <c r="P69" s="165"/>
      <c r="Q69" s="165"/>
      <c r="R69" s="282" t="s">
        <v>1146</v>
      </c>
      <c r="U69" s="189"/>
      <c r="X69" s="185" t="s">
        <v>187</v>
      </c>
      <c r="Y69" s="198" t="s">
        <v>414</v>
      </c>
      <c r="Z69" s="165" t="s">
        <v>53</v>
      </c>
    </row>
    <row r="70" spans="1:27" s="180" customFormat="1" ht="23.25" customHeight="1" x14ac:dyDescent="0.25">
      <c r="A70" s="65"/>
      <c r="B70" s="172">
        <v>62</v>
      </c>
      <c r="C70" s="153" t="s">
        <v>760</v>
      </c>
      <c r="D70" s="153" t="s">
        <v>761</v>
      </c>
      <c r="E70" s="178">
        <v>2</v>
      </c>
      <c r="F70" s="176">
        <v>30007</v>
      </c>
      <c r="G70" s="175">
        <v>2</v>
      </c>
      <c r="H70" s="177" t="s">
        <v>1035</v>
      </c>
      <c r="I70" s="66" t="s">
        <v>480</v>
      </c>
      <c r="J70" s="66" t="s">
        <v>480</v>
      </c>
      <c r="K70" s="178" t="s">
        <v>478</v>
      </c>
      <c r="L70" s="178" t="s">
        <v>470</v>
      </c>
      <c r="M70" s="66" t="s">
        <v>94</v>
      </c>
      <c r="N70" s="66" t="s">
        <v>94</v>
      </c>
      <c r="O70" s="66"/>
      <c r="P70" s="66"/>
      <c r="Q70" s="66"/>
      <c r="R70" s="292" t="s">
        <v>1146</v>
      </c>
      <c r="U70" s="181"/>
      <c r="X70" s="175" t="s">
        <v>196</v>
      </c>
      <c r="Y70" s="175" t="s">
        <v>413</v>
      </c>
      <c r="Z70" s="66" t="s">
        <v>53</v>
      </c>
    </row>
    <row r="71" spans="1:27" s="180" customFormat="1" ht="23.25" customHeight="1" x14ac:dyDescent="0.25">
      <c r="A71" s="65"/>
      <c r="B71" s="172">
        <v>63</v>
      </c>
      <c r="C71" s="153" t="s">
        <v>760</v>
      </c>
      <c r="D71" s="153" t="s">
        <v>762</v>
      </c>
      <c r="E71" s="175">
        <v>3</v>
      </c>
      <c r="F71" s="176">
        <v>38451</v>
      </c>
      <c r="G71" s="175">
        <v>2</v>
      </c>
      <c r="H71" s="177" t="s">
        <v>1036</v>
      </c>
      <c r="I71" s="66" t="s">
        <v>480</v>
      </c>
      <c r="J71" s="66" t="s">
        <v>480</v>
      </c>
      <c r="K71" s="178" t="s">
        <v>478</v>
      </c>
      <c r="L71" s="178" t="s">
        <v>470</v>
      </c>
      <c r="M71" s="66" t="s">
        <v>94</v>
      </c>
      <c r="N71" s="66" t="s">
        <v>94</v>
      </c>
      <c r="O71" s="66"/>
      <c r="P71" s="66"/>
      <c r="Q71" s="66"/>
      <c r="R71" s="292" t="s">
        <v>1146</v>
      </c>
      <c r="U71" s="181"/>
      <c r="X71" s="175" t="s">
        <v>189</v>
      </c>
      <c r="Y71" s="175" t="s">
        <v>413</v>
      </c>
      <c r="Z71" s="66" t="s">
        <v>53</v>
      </c>
    </row>
    <row r="72" spans="1:27" s="180" customFormat="1" ht="30" customHeight="1" x14ac:dyDescent="0.25">
      <c r="A72" s="65"/>
      <c r="B72" s="172">
        <v>64</v>
      </c>
      <c r="C72" s="153" t="s">
        <v>760</v>
      </c>
      <c r="D72" s="153" t="s">
        <v>763</v>
      </c>
      <c r="E72" s="175">
        <v>3</v>
      </c>
      <c r="F72" s="176">
        <v>40641</v>
      </c>
      <c r="G72" s="175">
        <v>2</v>
      </c>
      <c r="H72" s="177" t="s">
        <v>1044</v>
      </c>
      <c r="I72" s="66" t="s">
        <v>480</v>
      </c>
      <c r="J72" s="66" t="s">
        <v>480</v>
      </c>
      <c r="K72" s="178" t="s">
        <v>478</v>
      </c>
      <c r="L72" s="178" t="s">
        <v>470</v>
      </c>
      <c r="M72" s="66" t="s">
        <v>94</v>
      </c>
      <c r="N72" s="66" t="s">
        <v>94</v>
      </c>
      <c r="O72" s="66"/>
      <c r="P72" s="66"/>
      <c r="Q72" s="66"/>
      <c r="R72" s="292" t="s">
        <v>1146</v>
      </c>
      <c r="U72" s="181"/>
      <c r="X72" s="175" t="s">
        <v>189</v>
      </c>
      <c r="Y72" s="175" t="s">
        <v>413</v>
      </c>
      <c r="Z72" s="66" t="s">
        <v>53</v>
      </c>
    </row>
    <row r="73" spans="1:27" s="180" customFormat="1" ht="23.25" customHeight="1" x14ac:dyDescent="0.25">
      <c r="A73" s="65"/>
      <c r="B73" s="172">
        <v>65</v>
      </c>
      <c r="C73" s="153" t="s">
        <v>760</v>
      </c>
      <c r="D73" s="153" t="s">
        <v>764</v>
      </c>
      <c r="E73" s="175">
        <v>3</v>
      </c>
      <c r="F73" s="176">
        <v>42779</v>
      </c>
      <c r="G73" s="175">
        <v>1</v>
      </c>
      <c r="H73" s="177" t="s">
        <v>1042</v>
      </c>
      <c r="I73" s="66" t="s">
        <v>480</v>
      </c>
      <c r="J73" s="66" t="s">
        <v>480</v>
      </c>
      <c r="K73" s="178" t="s">
        <v>478</v>
      </c>
      <c r="L73" s="178" t="s">
        <v>470</v>
      </c>
      <c r="M73" s="66" t="s">
        <v>94</v>
      </c>
      <c r="N73" s="66" t="s">
        <v>94</v>
      </c>
      <c r="O73" s="66"/>
      <c r="P73" s="66"/>
      <c r="Q73" s="66"/>
      <c r="R73" s="292" t="s">
        <v>1146</v>
      </c>
      <c r="U73" s="181"/>
      <c r="X73" s="175" t="s">
        <v>189</v>
      </c>
      <c r="Y73" s="175" t="s">
        <v>414</v>
      </c>
      <c r="Z73" s="66" t="s">
        <v>53</v>
      </c>
    </row>
    <row r="74" spans="1:27" s="171" customFormat="1" ht="29.25" customHeight="1" x14ac:dyDescent="0.2">
      <c r="A74" s="165" t="s">
        <v>839</v>
      </c>
      <c r="B74" s="166">
        <v>66</v>
      </c>
      <c r="C74" s="192" t="s">
        <v>270</v>
      </c>
      <c r="D74" s="192" t="s">
        <v>270</v>
      </c>
      <c r="E74" s="185">
        <v>1</v>
      </c>
      <c r="F74" s="208">
        <v>23621</v>
      </c>
      <c r="G74" s="198">
        <v>2</v>
      </c>
      <c r="H74" s="187" t="s">
        <v>445</v>
      </c>
      <c r="I74" s="165" t="s">
        <v>480</v>
      </c>
      <c r="J74" s="165" t="s">
        <v>480</v>
      </c>
      <c r="K74" s="185" t="s">
        <v>478</v>
      </c>
      <c r="L74" s="185" t="s">
        <v>471</v>
      </c>
      <c r="M74" s="165" t="s">
        <v>94</v>
      </c>
      <c r="N74" s="165" t="s">
        <v>94</v>
      </c>
      <c r="O74" s="165"/>
      <c r="P74" s="165"/>
      <c r="Q74" s="165"/>
      <c r="R74" s="282" t="s">
        <v>1146</v>
      </c>
      <c r="U74" s="189"/>
      <c r="X74" s="185" t="s">
        <v>187</v>
      </c>
      <c r="Y74" s="185" t="s">
        <v>413</v>
      </c>
      <c r="Z74" s="165" t="s">
        <v>53</v>
      </c>
    </row>
    <row r="75" spans="1:27" s="180" customFormat="1" ht="23.25" customHeight="1" x14ac:dyDescent="0.25">
      <c r="A75" s="65"/>
      <c r="B75" s="172">
        <v>67</v>
      </c>
      <c r="C75" s="173" t="s">
        <v>270</v>
      </c>
      <c r="D75" s="174" t="s">
        <v>271</v>
      </c>
      <c r="E75" s="175">
        <v>3</v>
      </c>
      <c r="F75" s="176" t="s">
        <v>380</v>
      </c>
      <c r="G75" s="175">
        <v>1</v>
      </c>
      <c r="H75" s="177" t="s">
        <v>727</v>
      </c>
      <c r="I75" s="66" t="s">
        <v>480</v>
      </c>
      <c r="J75" s="66" t="s">
        <v>480</v>
      </c>
      <c r="K75" s="178" t="s">
        <v>478</v>
      </c>
      <c r="L75" s="179" t="s">
        <v>471</v>
      </c>
      <c r="M75" s="66" t="s">
        <v>94</v>
      </c>
      <c r="N75" s="66" t="s">
        <v>94</v>
      </c>
      <c r="O75" s="66"/>
      <c r="P75" s="66"/>
      <c r="Q75" s="66"/>
      <c r="R75" s="292" t="s">
        <v>1146</v>
      </c>
      <c r="U75" s="181"/>
      <c r="X75" s="175" t="s">
        <v>189</v>
      </c>
      <c r="Y75" s="175" t="s">
        <v>414</v>
      </c>
      <c r="Z75" s="66" t="s">
        <v>53</v>
      </c>
    </row>
    <row r="76" spans="1:27" s="171" customFormat="1" ht="29.25" customHeight="1" x14ac:dyDescent="0.2">
      <c r="A76" s="165" t="s">
        <v>840</v>
      </c>
      <c r="B76" s="166">
        <v>68</v>
      </c>
      <c r="C76" s="192" t="s">
        <v>272</v>
      </c>
      <c r="D76" s="192" t="s">
        <v>272</v>
      </c>
      <c r="E76" s="185">
        <v>1</v>
      </c>
      <c r="F76" s="208" t="s">
        <v>381</v>
      </c>
      <c r="G76" s="198">
        <v>1</v>
      </c>
      <c r="H76" s="187" t="s">
        <v>922</v>
      </c>
      <c r="I76" s="165" t="s">
        <v>480</v>
      </c>
      <c r="J76" s="165" t="s">
        <v>480</v>
      </c>
      <c r="K76" s="185" t="s">
        <v>478</v>
      </c>
      <c r="L76" s="185" t="s">
        <v>471</v>
      </c>
      <c r="M76" s="165" t="s">
        <v>94</v>
      </c>
      <c r="N76" s="165" t="s">
        <v>94</v>
      </c>
      <c r="O76" s="165"/>
      <c r="P76" s="165"/>
      <c r="Q76" s="165"/>
      <c r="R76" s="282" t="s">
        <v>1146</v>
      </c>
      <c r="U76" s="189"/>
      <c r="X76" s="185" t="s">
        <v>187</v>
      </c>
      <c r="Y76" s="185" t="s">
        <v>414</v>
      </c>
      <c r="Z76" s="165" t="s">
        <v>53</v>
      </c>
    </row>
    <row r="77" spans="1:27" s="180" customFormat="1" ht="23.25" customHeight="1" x14ac:dyDescent="0.25">
      <c r="A77" s="65"/>
      <c r="B77" s="172">
        <v>69</v>
      </c>
      <c r="C77" s="173" t="s">
        <v>272</v>
      </c>
      <c r="D77" s="174" t="s">
        <v>273</v>
      </c>
      <c r="E77" s="178">
        <v>2</v>
      </c>
      <c r="F77" s="176" t="s">
        <v>382</v>
      </c>
      <c r="G77" s="175">
        <v>2</v>
      </c>
      <c r="H77" s="177" t="s">
        <v>446</v>
      </c>
      <c r="I77" s="66" t="s">
        <v>480</v>
      </c>
      <c r="J77" s="66" t="s">
        <v>480</v>
      </c>
      <c r="K77" s="178" t="s">
        <v>478</v>
      </c>
      <c r="L77" s="179" t="s">
        <v>471</v>
      </c>
      <c r="M77" s="66" t="s">
        <v>94</v>
      </c>
      <c r="N77" s="66" t="s">
        <v>94</v>
      </c>
      <c r="O77" s="66"/>
      <c r="P77" s="66"/>
      <c r="Q77" s="66"/>
      <c r="R77" s="292" t="s">
        <v>1146</v>
      </c>
      <c r="U77" s="181"/>
      <c r="X77" s="175" t="s">
        <v>196</v>
      </c>
      <c r="Y77" s="175" t="s">
        <v>413</v>
      </c>
      <c r="Z77" s="66" t="s">
        <v>53</v>
      </c>
    </row>
    <row r="78" spans="1:27" s="180" customFormat="1" ht="23.25" customHeight="1" x14ac:dyDescent="0.25">
      <c r="A78" s="65"/>
      <c r="B78" s="172">
        <v>70</v>
      </c>
      <c r="C78" s="173" t="s">
        <v>272</v>
      </c>
      <c r="D78" s="174" t="s">
        <v>274</v>
      </c>
      <c r="E78" s="175">
        <v>3</v>
      </c>
      <c r="F78" s="176">
        <v>38241</v>
      </c>
      <c r="G78" s="175">
        <v>1</v>
      </c>
      <c r="H78" s="177" t="s">
        <v>447</v>
      </c>
      <c r="I78" s="66" t="s">
        <v>480</v>
      </c>
      <c r="J78" s="66" t="s">
        <v>480</v>
      </c>
      <c r="K78" s="178" t="s">
        <v>478</v>
      </c>
      <c r="L78" s="179" t="s">
        <v>471</v>
      </c>
      <c r="M78" s="66" t="s">
        <v>94</v>
      </c>
      <c r="N78" s="66" t="s">
        <v>94</v>
      </c>
      <c r="O78" s="66"/>
      <c r="P78" s="66"/>
      <c r="Q78" s="66"/>
      <c r="R78" s="292" t="s">
        <v>1146</v>
      </c>
      <c r="U78" s="181"/>
      <c r="X78" s="175" t="s">
        <v>189</v>
      </c>
      <c r="Y78" s="175" t="s">
        <v>414</v>
      </c>
      <c r="Z78" s="66" t="s">
        <v>53</v>
      </c>
    </row>
    <row r="79" spans="1:27" s="171" customFormat="1" ht="23.25" customHeight="1" x14ac:dyDescent="0.25">
      <c r="A79" s="165" t="s">
        <v>841</v>
      </c>
      <c r="B79" s="166">
        <v>71</v>
      </c>
      <c r="C79" s="192" t="s">
        <v>527</v>
      </c>
      <c r="D79" s="192" t="s">
        <v>527</v>
      </c>
      <c r="E79" s="185">
        <v>1</v>
      </c>
      <c r="F79" s="186" t="s">
        <v>620</v>
      </c>
      <c r="G79" s="198">
        <v>2</v>
      </c>
      <c r="H79" s="260" t="s">
        <v>729</v>
      </c>
      <c r="I79" s="165" t="s">
        <v>480</v>
      </c>
      <c r="J79" s="165" t="s">
        <v>480</v>
      </c>
      <c r="K79" s="188" t="s">
        <v>478</v>
      </c>
      <c r="L79" s="185" t="s">
        <v>471</v>
      </c>
      <c r="M79" s="165" t="s">
        <v>94</v>
      </c>
      <c r="N79" s="165" t="s">
        <v>95</v>
      </c>
      <c r="O79" s="165"/>
      <c r="P79" s="165"/>
      <c r="Q79" s="165"/>
      <c r="R79" s="165"/>
      <c r="U79" s="189"/>
      <c r="X79" s="185" t="s">
        <v>187</v>
      </c>
      <c r="Y79" s="185" t="s">
        <v>413</v>
      </c>
      <c r="Z79" s="165" t="s">
        <v>53</v>
      </c>
    </row>
    <row r="80" spans="1:27" s="180" customFormat="1" ht="33" customHeight="1" x14ac:dyDescent="0.25">
      <c r="A80" s="65"/>
      <c r="B80" s="172">
        <v>72</v>
      </c>
      <c r="C80" s="173" t="s">
        <v>527</v>
      </c>
      <c r="D80" s="173" t="s">
        <v>528</v>
      </c>
      <c r="E80" s="193">
        <v>3</v>
      </c>
      <c r="F80" s="196">
        <v>39960</v>
      </c>
      <c r="G80" s="178">
        <v>1</v>
      </c>
      <c r="H80" s="261" t="s">
        <v>730</v>
      </c>
      <c r="I80" s="66" t="s">
        <v>480</v>
      </c>
      <c r="J80" s="66" t="s">
        <v>480</v>
      </c>
      <c r="K80" s="195" t="s">
        <v>478</v>
      </c>
      <c r="L80" s="178" t="s">
        <v>471</v>
      </c>
      <c r="M80" s="66" t="s">
        <v>94</v>
      </c>
      <c r="N80" s="66" t="s">
        <v>95</v>
      </c>
      <c r="O80" s="66"/>
      <c r="P80" s="66"/>
      <c r="Q80" s="66"/>
      <c r="R80" s="66"/>
      <c r="U80" s="181"/>
      <c r="X80" s="175" t="s">
        <v>189</v>
      </c>
      <c r="Y80" s="178" t="s">
        <v>414</v>
      </c>
      <c r="Z80" s="66" t="s">
        <v>53</v>
      </c>
    </row>
    <row r="81" spans="1:26" s="180" customFormat="1" ht="34.5" customHeight="1" x14ac:dyDescent="0.25">
      <c r="A81" s="65"/>
      <c r="B81" s="172">
        <v>73</v>
      </c>
      <c r="C81" s="173" t="s">
        <v>527</v>
      </c>
      <c r="D81" s="173" t="s">
        <v>529</v>
      </c>
      <c r="E81" s="193">
        <v>3</v>
      </c>
      <c r="F81" s="196">
        <v>41792</v>
      </c>
      <c r="G81" s="178">
        <v>1</v>
      </c>
      <c r="H81" s="261" t="s">
        <v>731</v>
      </c>
      <c r="I81" s="66" t="s">
        <v>480</v>
      </c>
      <c r="J81" s="66" t="s">
        <v>480</v>
      </c>
      <c r="K81" s="195" t="s">
        <v>478</v>
      </c>
      <c r="L81" s="178" t="s">
        <v>471</v>
      </c>
      <c r="M81" s="66" t="s">
        <v>94</v>
      </c>
      <c r="N81" s="66" t="s">
        <v>95</v>
      </c>
      <c r="O81" s="66"/>
      <c r="P81" s="66"/>
      <c r="Q81" s="66"/>
      <c r="R81" s="66"/>
      <c r="U81" s="181"/>
      <c r="X81" s="175" t="s">
        <v>189</v>
      </c>
      <c r="Y81" s="178" t="s">
        <v>414</v>
      </c>
      <c r="Z81" s="66" t="s">
        <v>53</v>
      </c>
    </row>
    <row r="82" spans="1:26" s="171" customFormat="1" ht="23.25" customHeight="1" x14ac:dyDescent="0.2">
      <c r="A82" s="165" t="s">
        <v>842</v>
      </c>
      <c r="B82" s="166">
        <v>74</v>
      </c>
      <c r="C82" s="192" t="s">
        <v>530</v>
      </c>
      <c r="D82" s="192" t="s">
        <v>530</v>
      </c>
      <c r="E82" s="185">
        <v>1</v>
      </c>
      <c r="F82" s="186" t="s">
        <v>621</v>
      </c>
      <c r="G82" s="185">
        <v>1</v>
      </c>
      <c r="H82" s="187" t="s">
        <v>739</v>
      </c>
      <c r="I82" s="165" t="s">
        <v>480</v>
      </c>
      <c r="J82" s="165" t="s">
        <v>480</v>
      </c>
      <c r="K82" s="188" t="s">
        <v>478</v>
      </c>
      <c r="L82" s="185" t="s">
        <v>471</v>
      </c>
      <c r="M82" s="165" t="s">
        <v>94</v>
      </c>
      <c r="N82" s="165" t="s">
        <v>95</v>
      </c>
      <c r="O82" s="165"/>
      <c r="P82" s="165"/>
      <c r="Q82" s="165"/>
      <c r="R82" s="165"/>
      <c r="U82" s="189"/>
      <c r="X82" s="185" t="s">
        <v>187</v>
      </c>
      <c r="Y82" s="185" t="s">
        <v>414</v>
      </c>
      <c r="Z82" s="165" t="s">
        <v>53</v>
      </c>
    </row>
    <row r="83" spans="1:26" s="180" customFormat="1" ht="23.25" customHeight="1" x14ac:dyDescent="0.25">
      <c r="A83" s="65"/>
      <c r="B83" s="172">
        <v>75</v>
      </c>
      <c r="C83" s="173" t="s">
        <v>530</v>
      </c>
      <c r="D83" s="174" t="s">
        <v>531</v>
      </c>
      <c r="E83" s="193">
        <v>2</v>
      </c>
      <c r="F83" s="176" t="s">
        <v>622</v>
      </c>
      <c r="G83" s="175">
        <v>2</v>
      </c>
      <c r="H83" s="177" t="s">
        <v>679</v>
      </c>
      <c r="I83" s="66" t="s">
        <v>480</v>
      </c>
      <c r="J83" s="66" t="s">
        <v>480</v>
      </c>
      <c r="K83" s="195" t="s">
        <v>478</v>
      </c>
      <c r="L83" s="175" t="s">
        <v>471</v>
      </c>
      <c r="M83" s="66" t="s">
        <v>94</v>
      </c>
      <c r="N83" s="66" t="s">
        <v>95</v>
      </c>
      <c r="O83" s="66"/>
      <c r="P83" s="66"/>
      <c r="Q83" s="66"/>
      <c r="R83" s="66"/>
      <c r="U83" s="181"/>
      <c r="X83" s="175" t="s">
        <v>196</v>
      </c>
      <c r="Y83" s="175" t="s">
        <v>413</v>
      </c>
      <c r="Z83" s="66" t="s">
        <v>53</v>
      </c>
    </row>
    <row r="84" spans="1:26" s="180" customFormat="1" ht="23.25" customHeight="1" x14ac:dyDescent="0.25">
      <c r="A84" s="65"/>
      <c r="B84" s="172">
        <v>76</v>
      </c>
      <c r="C84" s="173" t="s">
        <v>530</v>
      </c>
      <c r="D84" s="174" t="s">
        <v>532</v>
      </c>
      <c r="E84" s="193">
        <v>3</v>
      </c>
      <c r="F84" s="176" t="s">
        <v>623</v>
      </c>
      <c r="G84" s="178">
        <v>1</v>
      </c>
      <c r="H84" s="177" t="s">
        <v>740</v>
      </c>
      <c r="I84" s="66" t="s">
        <v>480</v>
      </c>
      <c r="J84" s="66" t="s">
        <v>480</v>
      </c>
      <c r="K84" s="195" t="s">
        <v>478</v>
      </c>
      <c r="L84" s="175" t="s">
        <v>471</v>
      </c>
      <c r="M84" s="66" t="s">
        <v>94</v>
      </c>
      <c r="N84" s="66" t="s">
        <v>95</v>
      </c>
      <c r="O84" s="66"/>
      <c r="P84" s="66"/>
      <c r="Q84" s="66"/>
      <c r="R84" s="66"/>
      <c r="U84" s="181"/>
      <c r="X84" s="175" t="s">
        <v>189</v>
      </c>
      <c r="Y84" s="175" t="s">
        <v>414</v>
      </c>
      <c r="Z84" s="66" t="s">
        <v>53</v>
      </c>
    </row>
    <row r="85" spans="1:26" s="180" customFormat="1" ht="23.25" customHeight="1" x14ac:dyDescent="0.25">
      <c r="A85" s="65"/>
      <c r="B85" s="172">
        <v>77</v>
      </c>
      <c r="C85" s="173" t="s">
        <v>530</v>
      </c>
      <c r="D85" s="174" t="s">
        <v>533</v>
      </c>
      <c r="E85" s="193">
        <v>3</v>
      </c>
      <c r="F85" s="176">
        <v>42802</v>
      </c>
      <c r="G85" s="175">
        <v>2</v>
      </c>
      <c r="H85" s="177" t="s">
        <v>741</v>
      </c>
      <c r="I85" s="66" t="s">
        <v>480</v>
      </c>
      <c r="J85" s="66" t="s">
        <v>480</v>
      </c>
      <c r="K85" s="195" t="s">
        <v>478</v>
      </c>
      <c r="L85" s="175" t="s">
        <v>471</v>
      </c>
      <c r="M85" s="66" t="s">
        <v>94</v>
      </c>
      <c r="N85" s="66" t="s">
        <v>95</v>
      </c>
      <c r="O85" s="66"/>
      <c r="P85" s="66"/>
      <c r="Q85" s="66"/>
      <c r="R85" s="66"/>
      <c r="U85" s="181"/>
      <c r="X85" s="175" t="s">
        <v>189</v>
      </c>
      <c r="Y85" s="175" t="s">
        <v>413</v>
      </c>
      <c r="Z85" s="66" t="s">
        <v>53</v>
      </c>
    </row>
    <row r="86" spans="1:26" s="171" customFormat="1" ht="33" customHeight="1" x14ac:dyDescent="0.2">
      <c r="A86" s="165" t="s">
        <v>843</v>
      </c>
      <c r="B86" s="166">
        <v>78</v>
      </c>
      <c r="C86" s="192" t="s">
        <v>534</v>
      </c>
      <c r="D86" s="192" t="s">
        <v>534</v>
      </c>
      <c r="E86" s="185">
        <v>1</v>
      </c>
      <c r="F86" s="186">
        <v>28651</v>
      </c>
      <c r="G86" s="185">
        <v>1</v>
      </c>
      <c r="H86" s="187" t="s">
        <v>926</v>
      </c>
      <c r="I86" s="165" t="s">
        <v>480</v>
      </c>
      <c r="J86" s="165" t="s">
        <v>480</v>
      </c>
      <c r="K86" s="188" t="s">
        <v>478</v>
      </c>
      <c r="L86" s="185" t="s">
        <v>471</v>
      </c>
      <c r="M86" s="165" t="s">
        <v>94</v>
      </c>
      <c r="N86" s="165" t="s">
        <v>95</v>
      </c>
      <c r="O86" s="165"/>
      <c r="P86" s="165"/>
      <c r="Q86" s="165"/>
      <c r="R86" s="165"/>
      <c r="U86" s="189"/>
      <c r="X86" s="185" t="s">
        <v>187</v>
      </c>
      <c r="Y86" s="185" t="s">
        <v>414</v>
      </c>
      <c r="Z86" s="165" t="s">
        <v>53</v>
      </c>
    </row>
    <row r="87" spans="1:26" s="180" customFormat="1" ht="23.25" customHeight="1" x14ac:dyDescent="0.25">
      <c r="A87" s="65"/>
      <c r="B87" s="172">
        <v>79</v>
      </c>
      <c r="C87" s="173" t="s">
        <v>534</v>
      </c>
      <c r="D87" s="174" t="s">
        <v>535</v>
      </c>
      <c r="E87" s="193">
        <v>2</v>
      </c>
      <c r="F87" s="176" t="s">
        <v>624</v>
      </c>
      <c r="G87" s="175">
        <v>2</v>
      </c>
      <c r="H87" s="177" t="s">
        <v>680</v>
      </c>
      <c r="I87" s="66" t="s">
        <v>480</v>
      </c>
      <c r="J87" s="66" t="s">
        <v>480</v>
      </c>
      <c r="K87" s="195" t="s">
        <v>478</v>
      </c>
      <c r="L87" s="175" t="s">
        <v>471</v>
      </c>
      <c r="M87" s="66" t="s">
        <v>94</v>
      </c>
      <c r="N87" s="66" t="s">
        <v>95</v>
      </c>
      <c r="O87" s="66"/>
      <c r="P87" s="66"/>
      <c r="Q87" s="66"/>
      <c r="R87" s="66"/>
      <c r="U87" s="181"/>
      <c r="X87" s="168" t="s">
        <v>196</v>
      </c>
      <c r="Y87" s="175" t="s">
        <v>413</v>
      </c>
      <c r="Z87" s="66" t="s">
        <v>53</v>
      </c>
    </row>
    <row r="88" spans="1:26" s="180" customFormat="1" ht="30" customHeight="1" x14ac:dyDescent="0.25">
      <c r="A88" s="65"/>
      <c r="B88" s="172">
        <v>80</v>
      </c>
      <c r="C88" s="173" t="s">
        <v>534</v>
      </c>
      <c r="D88" s="174" t="s">
        <v>536</v>
      </c>
      <c r="E88" s="193">
        <v>3</v>
      </c>
      <c r="F88" s="176" t="s">
        <v>625</v>
      </c>
      <c r="G88" s="175">
        <v>2</v>
      </c>
      <c r="H88" s="177" t="s">
        <v>681</v>
      </c>
      <c r="I88" s="66" t="s">
        <v>480</v>
      </c>
      <c r="J88" s="66" t="s">
        <v>480</v>
      </c>
      <c r="K88" s="195" t="s">
        <v>478</v>
      </c>
      <c r="L88" s="175" t="s">
        <v>471</v>
      </c>
      <c r="M88" s="66" t="s">
        <v>94</v>
      </c>
      <c r="N88" s="66" t="s">
        <v>95</v>
      </c>
      <c r="O88" s="66"/>
      <c r="P88" s="66"/>
      <c r="Q88" s="66"/>
      <c r="R88" s="66"/>
      <c r="U88" s="181"/>
      <c r="X88" s="175" t="s">
        <v>189</v>
      </c>
      <c r="Y88" s="175" t="s">
        <v>413</v>
      </c>
      <c r="Z88" s="66" t="s">
        <v>53</v>
      </c>
    </row>
    <row r="89" spans="1:26" s="180" customFormat="1" ht="23.25" customHeight="1" x14ac:dyDescent="0.25">
      <c r="A89" s="65"/>
      <c r="B89" s="172">
        <v>81</v>
      </c>
      <c r="C89" s="173" t="s">
        <v>534</v>
      </c>
      <c r="D89" s="174" t="s">
        <v>537</v>
      </c>
      <c r="E89" s="193">
        <v>3</v>
      </c>
      <c r="F89" s="176">
        <v>40743</v>
      </c>
      <c r="G89" s="175">
        <v>2</v>
      </c>
      <c r="H89" s="177" t="s">
        <v>732</v>
      </c>
      <c r="I89" s="66" t="s">
        <v>480</v>
      </c>
      <c r="J89" s="66" t="s">
        <v>480</v>
      </c>
      <c r="K89" s="195" t="s">
        <v>478</v>
      </c>
      <c r="L89" s="175" t="s">
        <v>471</v>
      </c>
      <c r="M89" s="66" t="s">
        <v>94</v>
      </c>
      <c r="N89" s="66" t="s">
        <v>95</v>
      </c>
      <c r="O89" s="66"/>
      <c r="P89" s="66"/>
      <c r="Q89" s="66"/>
      <c r="R89" s="66"/>
      <c r="U89" s="181"/>
      <c r="X89" s="175" t="s">
        <v>189</v>
      </c>
      <c r="Y89" s="175" t="s">
        <v>413</v>
      </c>
      <c r="Z89" s="66" t="s">
        <v>53</v>
      </c>
    </row>
    <row r="90" spans="1:26" s="180" customFormat="1" ht="23.25" customHeight="1" x14ac:dyDescent="0.25">
      <c r="A90" s="65"/>
      <c r="B90" s="172">
        <v>82</v>
      </c>
      <c r="C90" s="173" t="s">
        <v>534</v>
      </c>
      <c r="D90" s="174" t="s">
        <v>538</v>
      </c>
      <c r="E90" s="193">
        <v>3</v>
      </c>
      <c r="F90" s="176">
        <v>43312</v>
      </c>
      <c r="G90" s="175">
        <v>2</v>
      </c>
      <c r="H90" s="177" t="s">
        <v>733</v>
      </c>
      <c r="I90" s="66" t="s">
        <v>480</v>
      </c>
      <c r="J90" s="66" t="s">
        <v>480</v>
      </c>
      <c r="K90" s="195" t="s">
        <v>478</v>
      </c>
      <c r="L90" s="175" t="s">
        <v>471</v>
      </c>
      <c r="M90" s="66" t="s">
        <v>94</v>
      </c>
      <c r="N90" s="66" t="s">
        <v>95</v>
      </c>
      <c r="O90" s="66"/>
      <c r="P90" s="66"/>
      <c r="Q90" s="66"/>
      <c r="R90" s="66"/>
      <c r="U90" s="181"/>
      <c r="X90" s="175" t="s">
        <v>189</v>
      </c>
      <c r="Y90" s="175" t="s">
        <v>413</v>
      </c>
      <c r="Z90" s="66" t="s">
        <v>53</v>
      </c>
    </row>
    <row r="91" spans="1:26" s="180" customFormat="1" ht="23.25" customHeight="1" x14ac:dyDescent="0.25">
      <c r="A91" s="65"/>
      <c r="B91" s="172">
        <v>83</v>
      </c>
      <c r="C91" s="173" t="s">
        <v>534</v>
      </c>
      <c r="D91" s="174" t="s">
        <v>539</v>
      </c>
      <c r="E91" s="193">
        <v>3</v>
      </c>
      <c r="F91" s="176">
        <v>44622</v>
      </c>
      <c r="G91" s="175">
        <v>2</v>
      </c>
      <c r="H91" s="177" t="s">
        <v>734</v>
      </c>
      <c r="I91" s="66" t="s">
        <v>480</v>
      </c>
      <c r="J91" s="66" t="s">
        <v>480</v>
      </c>
      <c r="K91" s="195" t="s">
        <v>478</v>
      </c>
      <c r="L91" s="175" t="s">
        <v>471</v>
      </c>
      <c r="M91" s="66" t="s">
        <v>94</v>
      </c>
      <c r="N91" s="66" t="s">
        <v>95</v>
      </c>
      <c r="O91" s="66"/>
      <c r="P91" s="66"/>
      <c r="Q91" s="66"/>
      <c r="R91" s="66"/>
      <c r="U91" s="181"/>
      <c r="X91" s="175" t="s">
        <v>189</v>
      </c>
      <c r="Y91" s="175" t="s">
        <v>413</v>
      </c>
      <c r="Z91" s="66" t="s">
        <v>53</v>
      </c>
    </row>
    <row r="92" spans="1:26" s="171" customFormat="1" ht="23.25" customHeight="1" x14ac:dyDescent="0.2">
      <c r="A92" s="165" t="s">
        <v>844</v>
      </c>
      <c r="B92" s="166">
        <v>84</v>
      </c>
      <c r="C92" s="210" t="s">
        <v>540</v>
      </c>
      <c r="D92" s="210" t="s">
        <v>540</v>
      </c>
      <c r="E92" s="185">
        <v>1</v>
      </c>
      <c r="F92" s="208">
        <v>21783</v>
      </c>
      <c r="G92" s="198">
        <v>2</v>
      </c>
      <c r="H92" s="187" t="s">
        <v>735</v>
      </c>
      <c r="I92" s="165" t="s">
        <v>480</v>
      </c>
      <c r="J92" s="165" t="s">
        <v>480</v>
      </c>
      <c r="K92" s="188" t="s">
        <v>478</v>
      </c>
      <c r="L92" s="198" t="s">
        <v>471</v>
      </c>
      <c r="M92" s="165" t="s">
        <v>94</v>
      </c>
      <c r="N92" s="165" t="s">
        <v>95</v>
      </c>
      <c r="O92" s="165"/>
      <c r="P92" s="165"/>
      <c r="Q92" s="165"/>
      <c r="R92" s="165"/>
      <c r="U92" s="189"/>
      <c r="X92" s="198" t="s">
        <v>187</v>
      </c>
      <c r="Y92" s="198" t="s">
        <v>413</v>
      </c>
      <c r="Z92" s="165" t="s">
        <v>53</v>
      </c>
    </row>
    <row r="93" spans="1:26" s="180" customFormat="1" ht="30" customHeight="1" x14ac:dyDescent="0.25">
      <c r="A93" s="65"/>
      <c r="B93" s="172">
        <v>85</v>
      </c>
      <c r="C93" s="174" t="s">
        <v>540</v>
      </c>
      <c r="D93" s="174" t="s">
        <v>541</v>
      </c>
      <c r="E93" s="178">
        <v>5</v>
      </c>
      <c r="F93" s="176">
        <v>39865</v>
      </c>
      <c r="G93" s="175">
        <v>2</v>
      </c>
      <c r="H93" s="177" t="s">
        <v>736</v>
      </c>
      <c r="I93" s="66" t="s">
        <v>480</v>
      </c>
      <c r="J93" s="66" t="s">
        <v>480</v>
      </c>
      <c r="K93" s="195" t="s">
        <v>478</v>
      </c>
      <c r="L93" s="175" t="s">
        <v>471</v>
      </c>
      <c r="M93" s="66" t="s">
        <v>94</v>
      </c>
      <c r="N93" s="66" t="s">
        <v>95</v>
      </c>
      <c r="O93" s="66"/>
      <c r="P93" s="66"/>
      <c r="Q93" s="66"/>
      <c r="R93" s="66"/>
      <c r="U93" s="181"/>
      <c r="X93" s="175" t="s">
        <v>192</v>
      </c>
      <c r="Y93" s="175" t="s">
        <v>413</v>
      </c>
      <c r="Z93" s="66" t="s">
        <v>53</v>
      </c>
    </row>
    <row r="94" spans="1:26" s="180" customFormat="1" ht="30" customHeight="1" x14ac:dyDescent="0.25">
      <c r="A94" s="65"/>
      <c r="B94" s="172">
        <v>86</v>
      </c>
      <c r="C94" s="174" t="s">
        <v>540</v>
      </c>
      <c r="D94" s="174" t="s">
        <v>542</v>
      </c>
      <c r="E94" s="178">
        <v>5</v>
      </c>
      <c r="F94" s="176">
        <v>41480</v>
      </c>
      <c r="G94" s="175">
        <v>2</v>
      </c>
      <c r="H94" s="177" t="s">
        <v>737</v>
      </c>
      <c r="I94" s="66" t="s">
        <v>480</v>
      </c>
      <c r="J94" s="66" t="s">
        <v>480</v>
      </c>
      <c r="K94" s="195" t="s">
        <v>478</v>
      </c>
      <c r="L94" s="175" t="s">
        <v>471</v>
      </c>
      <c r="M94" s="66" t="s">
        <v>94</v>
      </c>
      <c r="N94" s="66" t="s">
        <v>95</v>
      </c>
      <c r="O94" s="66"/>
      <c r="P94" s="66"/>
      <c r="Q94" s="66"/>
      <c r="R94" s="66"/>
      <c r="U94" s="181"/>
      <c r="X94" s="175" t="s">
        <v>192</v>
      </c>
      <c r="Y94" s="175" t="s">
        <v>413</v>
      </c>
      <c r="Z94" s="66" t="s">
        <v>53</v>
      </c>
    </row>
    <row r="95" spans="1:26" s="180" customFormat="1" ht="23.25" customHeight="1" x14ac:dyDescent="0.25">
      <c r="A95" s="65"/>
      <c r="B95" s="172">
        <v>87</v>
      </c>
      <c r="C95" s="174" t="s">
        <v>540</v>
      </c>
      <c r="D95" s="174" t="s">
        <v>543</v>
      </c>
      <c r="E95" s="178">
        <v>5</v>
      </c>
      <c r="F95" s="176" t="s">
        <v>626</v>
      </c>
      <c r="G95" s="175">
        <v>2</v>
      </c>
      <c r="H95" s="177" t="s">
        <v>738</v>
      </c>
      <c r="I95" s="66" t="s">
        <v>480</v>
      </c>
      <c r="J95" s="66" t="s">
        <v>480</v>
      </c>
      <c r="K95" s="195" t="s">
        <v>478</v>
      </c>
      <c r="L95" s="175" t="s">
        <v>471</v>
      </c>
      <c r="M95" s="66" t="s">
        <v>94</v>
      </c>
      <c r="N95" s="66" t="s">
        <v>95</v>
      </c>
      <c r="O95" s="66"/>
      <c r="P95" s="66"/>
      <c r="Q95" s="66"/>
      <c r="R95" s="66"/>
      <c r="U95" s="181"/>
      <c r="X95" s="175" t="s">
        <v>192</v>
      </c>
      <c r="Y95" s="175" t="s">
        <v>413</v>
      </c>
      <c r="Z95" s="66" t="s">
        <v>53</v>
      </c>
    </row>
    <row r="96" spans="1:26" s="171" customFormat="1" ht="29.25" customHeight="1" x14ac:dyDescent="0.2">
      <c r="A96" s="165" t="s">
        <v>845</v>
      </c>
      <c r="B96" s="166">
        <v>88</v>
      </c>
      <c r="C96" s="210" t="s">
        <v>328</v>
      </c>
      <c r="D96" s="210" t="s">
        <v>328</v>
      </c>
      <c r="E96" s="185">
        <v>1</v>
      </c>
      <c r="F96" s="208" t="s">
        <v>872</v>
      </c>
      <c r="G96" s="198">
        <v>2</v>
      </c>
      <c r="H96" s="283" t="s">
        <v>873</v>
      </c>
      <c r="I96" s="165" t="s">
        <v>480</v>
      </c>
      <c r="J96" s="165" t="s">
        <v>480</v>
      </c>
      <c r="K96" s="188" t="s">
        <v>478</v>
      </c>
      <c r="L96" s="198" t="s">
        <v>471</v>
      </c>
      <c r="M96" s="165" t="s">
        <v>94</v>
      </c>
      <c r="N96" s="165" t="s">
        <v>95</v>
      </c>
      <c r="O96" s="165"/>
      <c r="P96" s="165"/>
      <c r="Q96" s="165"/>
      <c r="R96" s="282"/>
      <c r="U96" s="189"/>
      <c r="X96" s="198" t="s">
        <v>187</v>
      </c>
      <c r="Y96" s="198" t="s">
        <v>413</v>
      </c>
      <c r="Z96" s="165" t="s">
        <v>53</v>
      </c>
    </row>
    <row r="97" spans="1:26" s="180" customFormat="1" ht="23.25" customHeight="1" x14ac:dyDescent="0.25">
      <c r="A97" s="65"/>
      <c r="B97" s="172">
        <v>89</v>
      </c>
      <c r="C97" s="174" t="s">
        <v>328</v>
      </c>
      <c r="D97" s="174" t="s">
        <v>874</v>
      </c>
      <c r="E97" s="193">
        <v>3</v>
      </c>
      <c r="F97" s="176">
        <v>28316</v>
      </c>
      <c r="G97" s="178">
        <v>1</v>
      </c>
      <c r="H97" s="262" t="s">
        <v>875</v>
      </c>
      <c r="I97" s="66" t="s">
        <v>480</v>
      </c>
      <c r="J97" s="66" t="s">
        <v>480</v>
      </c>
      <c r="K97" s="195" t="s">
        <v>478</v>
      </c>
      <c r="L97" s="175" t="s">
        <v>471</v>
      </c>
      <c r="M97" s="66" t="s">
        <v>94</v>
      </c>
      <c r="N97" s="66" t="s">
        <v>95</v>
      </c>
      <c r="O97" s="66"/>
      <c r="P97" s="66"/>
      <c r="Q97" s="66"/>
      <c r="R97" s="66"/>
      <c r="U97" s="181"/>
      <c r="X97" s="175" t="s">
        <v>189</v>
      </c>
      <c r="Y97" s="175" t="s">
        <v>414</v>
      </c>
      <c r="Z97" s="66" t="s">
        <v>53</v>
      </c>
    </row>
    <row r="98" spans="1:26" s="180" customFormat="1" ht="23.25" customHeight="1" x14ac:dyDescent="0.25">
      <c r="A98" s="65"/>
      <c r="B98" s="172">
        <v>90</v>
      </c>
      <c r="C98" s="174" t="s">
        <v>328</v>
      </c>
      <c r="D98" s="174" t="s">
        <v>876</v>
      </c>
      <c r="E98" s="193">
        <v>3</v>
      </c>
      <c r="F98" s="176">
        <v>31159</v>
      </c>
      <c r="G98" s="175">
        <v>2</v>
      </c>
      <c r="H98" s="262" t="s">
        <v>877</v>
      </c>
      <c r="I98" s="66" t="s">
        <v>480</v>
      </c>
      <c r="J98" s="66" t="s">
        <v>480</v>
      </c>
      <c r="K98" s="195" t="s">
        <v>478</v>
      </c>
      <c r="L98" s="175" t="s">
        <v>471</v>
      </c>
      <c r="M98" s="66" t="s">
        <v>94</v>
      </c>
      <c r="N98" s="66" t="s">
        <v>95</v>
      </c>
      <c r="O98" s="66"/>
      <c r="P98" s="66"/>
      <c r="Q98" s="66"/>
      <c r="R98" s="66"/>
      <c r="U98" s="181"/>
      <c r="X98" s="175" t="s">
        <v>197</v>
      </c>
      <c r="Y98" s="175" t="s">
        <v>413</v>
      </c>
      <c r="Z98" s="66" t="s">
        <v>53</v>
      </c>
    </row>
    <row r="99" spans="1:26" s="180" customFormat="1" ht="30" customHeight="1" x14ac:dyDescent="0.25">
      <c r="A99" s="65"/>
      <c r="B99" s="172">
        <v>91</v>
      </c>
      <c r="C99" s="174" t="s">
        <v>328</v>
      </c>
      <c r="D99" s="174" t="s">
        <v>1056</v>
      </c>
      <c r="E99" s="178">
        <v>5</v>
      </c>
      <c r="F99" s="176">
        <v>40309</v>
      </c>
      <c r="G99" s="175">
        <v>2</v>
      </c>
      <c r="H99" s="262" t="s">
        <v>1057</v>
      </c>
      <c r="I99" s="66" t="s">
        <v>480</v>
      </c>
      <c r="J99" s="66" t="s">
        <v>480</v>
      </c>
      <c r="K99" s="195" t="s">
        <v>478</v>
      </c>
      <c r="L99" s="175" t="s">
        <v>471</v>
      </c>
      <c r="M99" s="66" t="s">
        <v>94</v>
      </c>
      <c r="N99" s="66" t="s">
        <v>95</v>
      </c>
      <c r="O99" s="66"/>
      <c r="P99" s="66"/>
      <c r="Q99" s="66"/>
      <c r="R99" s="66"/>
      <c r="U99" s="181"/>
      <c r="X99" s="175" t="s">
        <v>192</v>
      </c>
      <c r="Y99" s="175" t="s">
        <v>413</v>
      </c>
      <c r="Z99" s="66" t="s">
        <v>53</v>
      </c>
    </row>
    <row r="100" spans="1:26" s="180" customFormat="1" ht="23.25" customHeight="1" x14ac:dyDescent="0.25">
      <c r="A100" s="65"/>
      <c r="B100" s="172">
        <v>92</v>
      </c>
      <c r="C100" s="174" t="s">
        <v>328</v>
      </c>
      <c r="D100" s="174" t="s">
        <v>878</v>
      </c>
      <c r="E100" s="178">
        <v>5</v>
      </c>
      <c r="F100" s="176" t="s">
        <v>879</v>
      </c>
      <c r="G100" s="175">
        <v>2</v>
      </c>
      <c r="H100" s="262" t="s">
        <v>1040</v>
      </c>
      <c r="I100" s="66" t="s">
        <v>480</v>
      </c>
      <c r="J100" s="66" t="s">
        <v>480</v>
      </c>
      <c r="K100" s="195" t="s">
        <v>478</v>
      </c>
      <c r="L100" s="175" t="s">
        <v>471</v>
      </c>
      <c r="M100" s="66" t="s">
        <v>94</v>
      </c>
      <c r="N100" s="66" t="s">
        <v>95</v>
      </c>
      <c r="O100" s="66"/>
      <c r="P100" s="66"/>
      <c r="Q100" s="66"/>
      <c r="R100" s="66"/>
      <c r="U100" s="181"/>
      <c r="X100" s="175" t="s">
        <v>192</v>
      </c>
      <c r="Y100" s="175" t="s">
        <v>413</v>
      </c>
      <c r="Z100" s="66" t="s">
        <v>53</v>
      </c>
    </row>
    <row r="101" spans="1:26" s="171" customFormat="1" ht="23.25" customHeight="1" x14ac:dyDescent="0.2">
      <c r="A101" s="165" t="s">
        <v>846</v>
      </c>
      <c r="B101" s="166">
        <v>93</v>
      </c>
      <c r="C101" s="267" t="s">
        <v>305</v>
      </c>
      <c r="D101" s="267" t="s">
        <v>305</v>
      </c>
      <c r="E101" s="185">
        <v>1</v>
      </c>
      <c r="F101" s="241">
        <v>30765</v>
      </c>
      <c r="G101" s="198">
        <v>2</v>
      </c>
      <c r="H101" s="187" t="s">
        <v>685</v>
      </c>
      <c r="I101" s="165" t="s">
        <v>480</v>
      </c>
      <c r="J101" s="165" t="s">
        <v>480</v>
      </c>
      <c r="K101" s="188" t="s">
        <v>478</v>
      </c>
      <c r="L101" s="268" t="s">
        <v>472</v>
      </c>
      <c r="M101" s="165" t="s">
        <v>94</v>
      </c>
      <c r="N101" s="165" t="s">
        <v>95</v>
      </c>
      <c r="O101" s="165"/>
      <c r="P101" s="165"/>
      <c r="Q101" s="165"/>
      <c r="R101" s="165"/>
      <c r="U101" s="189"/>
      <c r="X101" s="188" t="s">
        <v>187</v>
      </c>
      <c r="Y101" s="269" t="s">
        <v>413</v>
      </c>
      <c r="Z101" s="165" t="s">
        <v>53</v>
      </c>
    </row>
    <row r="102" spans="1:26" s="180" customFormat="1" ht="33.75" customHeight="1" x14ac:dyDescent="0.25">
      <c r="A102" s="65"/>
      <c r="B102" s="172">
        <v>94</v>
      </c>
      <c r="C102" s="270" t="s">
        <v>305</v>
      </c>
      <c r="D102" s="174" t="s">
        <v>553</v>
      </c>
      <c r="E102" s="193">
        <v>3</v>
      </c>
      <c r="F102" s="194">
        <v>39191</v>
      </c>
      <c r="G102" s="178">
        <v>1</v>
      </c>
      <c r="H102" s="177" t="s">
        <v>1011</v>
      </c>
      <c r="I102" s="66" t="s">
        <v>480</v>
      </c>
      <c r="J102" s="66" t="s">
        <v>480</v>
      </c>
      <c r="K102" s="195" t="s">
        <v>478</v>
      </c>
      <c r="L102" s="200" t="s">
        <v>472</v>
      </c>
      <c r="M102" s="66" t="s">
        <v>94</v>
      </c>
      <c r="N102" s="66" t="s">
        <v>95</v>
      </c>
      <c r="O102" s="66"/>
      <c r="P102" s="66"/>
      <c r="Q102" s="66"/>
      <c r="R102" s="66"/>
      <c r="U102" s="181"/>
      <c r="X102" s="244" t="s">
        <v>189</v>
      </c>
      <c r="Y102" s="244" t="s">
        <v>414</v>
      </c>
      <c r="Z102" s="66" t="s">
        <v>53</v>
      </c>
    </row>
    <row r="103" spans="1:26" s="171" customFormat="1" ht="23.25" customHeight="1" x14ac:dyDescent="0.2">
      <c r="A103" s="165" t="s">
        <v>847</v>
      </c>
      <c r="B103" s="166">
        <v>95</v>
      </c>
      <c r="C103" s="192" t="s">
        <v>544</v>
      </c>
      <c r="D103" s="192" t="s">
        <v>544</v>
      </c>
      <c r="E103" s="185">
        <v>1</v>
      </c>
      <c r="F103" s="186" t="s">
        <v>627</v>
      </c>
      <c r="G103" s="198">
        <v>2</v>
      </c>
      <c r="H103" s="187" t="s">
        <v>682</v>
      </c>
      <c r="I103" s="165" t="s">
        <v>480</v>
      </c>
      <c r="J103" s="165" t="s">
        <v>480</v>
      </c>
      <c r="K103" s="188" t="s">
        <v>478</v>
      </c>
      <c r="L103" s="268" t="s">
        <v>472</v>
      </c>
      <c r="M103" s="165" t="s">
        <v>94</v>
      </c>
      <c r="N103" s="165" t="s">
        <v>95</v>
      </c>
      <c r="O103" s="165"/>
      <c r="P103" s="165" t="s">
        <v>479</v>
      </c>
      <c r="Q103" s="165"/>
      <c r="R103" s="165"/>
      <c r="U103" s="189"/>
      <c r="X103" s="185" t="s">
        <v>187</v>
      </c>
      <c r="Y103" s="271" t="s">
        <v>413</v>
      </c>
      <c r="Z103" s="165" t="s">
        <v>53</v>
      </c>
    </row>
    <row r="104" spans="1:26" s="180" customFormat="1" ht="23.25" customHeight="1" x14ac:dyDescent="0.25">
      <c r="A104" s="65"/>
      <c r="B104" s="172">
        <v>96</v>
      </c>
      <c r="C104" s="173" t="s">
        <v>544</v>
      </c>
      <c r="D104" s="173" t="s">
        <v>545</v>
      </c>
      <c r="E104" s="193">
        <v>3</v>
      </c>
      <c r="F104" s="194">
        <v>38933</v>
      </c>
      <c r="G104" s="175">
        <v>2</v>
      </c>
      <c r="H104" s="177" t="s">
        <v>683</v>
      </c>
      <c r="I104" s="66" t="s">
        <v>480</v>
      </c>
      <c r="J104" s="66" t="s">
        <v>480</v>
      </c>
      <c r="K104" s="195" t="s">
        <v>478</v>
      </c>
      <c r="L104" s="200" t="s">
        <v>472</v>
      </c>
      <c r="M104" s="66" t="s">
        <v>94</v>
      </c>
      <c r="N104" s="66" t="s">
        <v>95</v>
      </c>
      <c r="O104" s="66"/>
      <c r="P104" s="66"/>
      <c r="Q104" s="66"/>
      <c r="R104" s="66"/>
      <c r="U104" s="181"/>
      <c r="X104" s="193" t="s">
        <v>189</v>
      </c>
      <c r="Y104" s="272" t="s">
        <v>413</v>
      </c>
      <c r="Z104" s="66" t="s">
        <v>53</v>
      </c>
    </row>
    <row r="105" spans="1:26" s="180" customFormat="1" ht="30.75" customHeight="1" x14ac:dyDescent="0.25">
      <c r="A105" s="65"/>
      <c r="B105" s="172">
        <v>97</v>
      </c>
      <c r="C105" s="173" t="s">
        <v>544</v>
      </c>
      <c r="D105" s="173" t="s">
        <v>546</v>
      </c>
      <c r="E105" s="193">
        <v>3</v>
      </c>
      <c r="F105" s="194" t="s">
        <v>628</v>
      </c>
      <c r="G105" s="175">
        <v>2</v>
      </c>
      <c r="H105" s="177" t="s">
        <v>684</v>
      </c>
      <c r="I105" s="66" t="s">
        <v>480</v>
      </c>
      <c r="J105" s="66" t="s">
        <v>480</v>
      </c>
      <c r="K105" s="195" t="s">
        <v>478</v>
      </c>
      <c r="L105" s="200" t="s">
        <v>472</v>
      </c>
      <c r="M105" s="66" t="s">
        <v>94</v>
      </c>
      <c r="N105" s="66" t="s">
        <v>95</v>
      </c>
      <c r="O105" s="66"/>
      <c r="P105" s="66"/>
      <c r="Q105" s="66"/>
      <c r="R105" s="66"/>
      <c r="U105" s="181"/>
      <c r="X105" s="193" t="s">
        <v>189</v>
      </c>
      <c r="Y105" s="272" t="s">
        <v>413</v>
      </c>
      <c r="Z105" s="66" t="s">
        <v>53</v>
      </c>
    </row>
    <row r="106" spans="1:26" s="180" customFormat="1" ht="30.75" customHeight="1" x14ac:dyDescent="0.25">
      <c r="A106" s="65"/>
      <c r="B106" s="172">
        <v>98</v>
      </c>
      <c r="C106" s="173" t="s">
        <v>544</v>
      </c>
      <c r="D106" s="173" t="s">
        <v>547</v>
      </c>
      <c r="E106" s="193">
        <v>3</v>
      </c>
      <c r="F106" s="194">
        <v>40980</v>
      </c>
      <c r="G106" s="175">
        <v>2</v>
      </c>
      <c r="H106" s="177" t="s">
        <v>1010</v>
      </c>
      <c r="I106" s="66" t="s">
        <v>480</v>
      </c>
      <c r="J106" s="66" t="s">
        <v>480</v>
      </c>
      <c r="K106" s="195" t="s">
        <v>478</v>
      </c>
      <c r="L106" s="200" t="s">
        <v>472</v>
      </c>
      <c r="M106" s="66" t="s">
        <v>94</v>
      </c>
      <c r="N106" s="66" t="s">
        <v>95</v>
      </c>
      <c r="O106" s="66"/>
      <c r="P106" s="66"/>
      <c r="Q106" s="66"/>
      <c r="R106" s="66"/>
      <c r="U106" s="181"/>
      <c r="X106" s="193" t="s">
        <v>189</v>
      </c>
      <c r="Y106" s="272" t="s">
        <v>413</v>
      </c>
      <c r="Z106" s="66" t="s">
        <v>53</v>
      </c>
    </row>
    <row r="107" spans="1:26" s="171" customFormat="1" ht="23.25" customHeight="1" x14ac:dyDescent="0.2">
      <c r="A107" s="165" t="s">
        <v>848</v>
      </c>
      <c r="B107" s="166">
        <v>99</v>
      </c>
      <c r="C107" s="267" t="s">
        <v>554</v>
      </c>
      <c r="D107" s="267" t="s">
        <v>554</v>
      </c>
      <c r="E107" s="185">
        <v>1</v>
      </c>
      <c r="F107" s="241" t="s">
        <v>632</v>
      </c>
      <c r="G107" s="198">
        <v>2</v>
      </c>
      <c r="H107" s="187" t="s">
        <v>686</v>
      </c>
      <c r="I107" s="165" t="s">
        <v>480</v>
      </c>
      <c r="J107" s="165" t="s">
        <v>480</v>
      </c>
      <c r="K107" s="188" t="s">
        <v>478</v>
      </c>
      <c r="L107" s="268" t="s">
        <v>472</v>
      </c>
      <c r="M107" s="165" t="s">
        <v>94</v>
      </c>
      <c r="N107" s="165" t="s">
        <v>95</v>
      </c>
      <c r="O107" s="165"/>
      <c r="P107" s="165" t="s">
        <v>479</v>
      </c>
      <c r="Q107" s="165"/>
      <c r="R107" s="165"/>
      <c r="U107" s="189" t="s">
        <v>1103</v>
      </c>
      <c r="X107" s="188" t="s">
        <v>187</v>
      </c>
      <c r="Y107" s="269" t="s">
        <v>413</v>
      </c>
      <c r="Z107" s="165" t="s">
        <v>53</v>
      </c>
    </row>
    <row r="108" spans="1:26" s="180" customFormat="1" ht="23.25" customHeight="1" x14ac:dyDescent="0.25">
      <c r="A108" s="65"/>
      <c r="B108" s="172">
        <v>100</v>
      </c>
      <c r="C108" s="270" t="s">
        <v>554</v>
      </c>
      <c r="D108" s="173" t="s">
        <v>555</v>
      </c>
      <c r="E108" s="193">
        <v>3</v>
      </c>
      <c r="F108" s="196">
        <v>36951</v>
      </c>
      <c r="G108" s="178">
        <v>1</v>
      </c>
      <c r="H108" s="177" t="s">
        <v>687</v>
      </c>
      <c r="I108" s="66" t="s">
        <v>480</v>
      </c>
      <c r="J108" s="66" t="s">
        <v>480</v>
      </c>
      <c r="K108" s="195" t="s">
        <v>478</v>
      </c>
      <c r="L108" s="195" t="s">
        <v>472</v>
      </c>
      <c r="M108" s="66" t="s">
        <v>94</v>
      </c>
      <c r="N108" s="66" t="s">
        <v>95</v>
      </c>
      <c r="O108" s="66"/>
      <c r="P108" s="66"/>
      <c r="Q108" s="66"/>
      <c r="R108" s="66"/>
      <c r="U108" s="181"/>
      <c r="X108" s="195" t="s">
        <v>189</v>
      </c>
      <c r="Y108" s="195" t="s">
        <v>414</v>
      </c>
      <c r="Z108" s="66" t="s">
        <v>53</v>
      </c>
    </row>
    <row r="109" spans="1:26" s="180" customFormat="1" ht="23.25" customHeight="1" x14ac:dyDescent="0.25">
      <c r="A109" s="65"/>
      <c r="B109" s="172">
        <v>101</v>
      </c>
      <c r="C109" s="270" t="s">
        <v>554</v>
      </c>
      <c r="D109" s="173" t="s">
        <v>556</v>
      </c>
      <c r="E109" s="193">
        <v>3</v>
      </c>
      <c r="F109" s="196" t="s">
        <v>633</v>
      </c>
      <c r="G109" s="175">
        <v>2</v>
      </c>
      <c r="H109" s="177" t="s">
        <v>688</v>
      </c>
      <c r="I109" s="66" t="s">
        <v>480</v>
      </c>
      <c r="J109" s="66" t="s">
        <v>480</v>
      </c>
      <c r="K109" s="195" t="s">
        <v>478</v>
      </c>
      <c r="L109" s="195" t="s">
        <v>472</v>
      </c>
      <c r="M109" s="66" t="s">
        <v>94</v>
      </c>
      <c r="N109" s="66" t="s">
        <v>95</v>
      </c>
      <c r="O109" s="66"/>
      <c r="P109" s="66"/>
      <c r="Q109" s="66"/>
      <c r="R109" s="66"/>
      <c r="U109" s="181"/>
      <c r="X109" s="195" t="s">
        <v>189</v>
      </c>
      <c r="Y109" s="195" t="s">
        <v>413</v>
      </c>
      <c r="Z109" s="66" t="s">
        <v>53</v>
      </c>
    </row>
    <row r="110" spans="1:26" s="171" customFormat="1" ht="23.25" customHeight="1" x14ac:dyDescent="0.2">
      <c r="A110" s="165" t="s">
        <v>849</v>
      </c>
      <c r="B110" s="166">
        <v>102</v>
      </c>
      <c r="C110" s="192" t="s">
        <v>566</v>
      </c>
      <c r="D110" s="192" t="s">
        <v>566</v>
      </c>
      <c r="E110" s="185">
        <v>1</v>
      </c>
      <c r="F110" s="186" t="s">
        <v>783</v>
      </c>
      <c r="G110" s="198">
        <v>2</v>
      </c>
      <c r="H110" s="187" t="s">
        <v>927</v>
      </c>
      <c r="I110" s="165" t="s">
        <v>480</v>
      </c>
      <c r="J110" s="165" t="s">
        <v>480</v>
      </c>
      <c r="K110" s="188" t="s">
        <v>478</v>
      </c>
      <c r="L110" s="188" t="s">
        <v>473</v>
      </c>
      <c r="M110" s="165" t="s">
        <v>94</v>
      </c>
      <c r="N110" s="165" t="s">
        <v>95</v>
      </c>
      <c r="O110" s="165"/>
      <c r="P110" s="165" t="s">
        <v>479</v>
      </c>
      <c r="Q110" s="165"/>
      <c r="R110" s="165"/>
      <c r="U110" s="189"/>
      <c r="X110" s="188" t="s">
        <v>187</v>
      </c>
      <c r="Y110" s="188" t="s">
        <v>413</v>
      </c>
      <c r="Z110" s="165" t="s">
        <v>53</v>
      </c>
    </row>
    <row r="111" spans="1:26" s="180" customFormat="1" ht="23.25" customHeight="1" x14ac:dyDescent="0.25">
      <c r="A111" s="65"/>
      <c r="B111" s="172">
        <v>103</v>
      </c>
      <c r="C111" s="173" t="s">
        <v>566</v>
      </c>
      <c r="D111" s="174" t="s">
        <v>567</v>
      </c>
      <c r="E111" s="193">
        <v>3</v>
      </c>
      <c r="F111" s="176" t="s">
        <v>639</v>
      </c>
      <c r="G111" s="178">
        <v>1</v>
      </c>
      <c r="H111" s="177" t="s">
        <v>693</v>
      </c>
      <c r="I111" s="66" t="s">
        <v>480</v>
      </c>
      <c r="J111" s="66" t="s">
        <v>480</v>
      </c>
      <c r="K111" s="195" t="s">
        <v>478</v>
      </c>
      <c r="L111" s="200" t="s">
        <v>473</v>
      </c>
      <c r="M111" s="66" t="s">
        <v>94</v>
      </c>
      <c r="N111" s="66" t="s">
        <v>95</v>
      </c>
      <c r="O111" s="66"/>
      <c r="P111" s="66"/>
      <c r="Q111" s="66"/>
      <c r="R111" s="66"/>
      <c r="U111" s="181"/>
      <c r="X111" s="200" t="s">
        <v>189</v>
      </c>
      <c r="Y111" s="200" t="s">
        <v>414</v>
      </c>
      <c r="Z111" s="66" t="s">
        <v>53</v>
      </c>
    </row>
    <row r="112" spans="1:26" s="180" customFormat="1" ht="23.25" customHeight="1" x14ac:dyDescent="0.25">
      <c r="A112" s="65"/>
      <c r="B112" s="172">
        <v>104</v>
      </c>
      <c r="C112" s="173" t="s">
        <v>566</v>
      </c>
      <c r="D112" s="174" t="s">
        <v>568</v>
      </c>
      <c r="E112" s="193">
        <v>3</v>
      </c>
      <c r="F112" s="176" t="s">
        <v>640</v>
      </c>
      <c r="G112" s="175">
        <v>2</v>
      </c>
      <c r="H112" s="177" t="s">
        <v>694</v>
      </c>
      <c r="I112" s="66" t="s">
        <v>480</v>
      </c>
      <c r="J112" s="66" t="s">
        <v>480</v>
      </c>
      <c r="K112" s="195" t="s">
        <v>478</v>
      </c>
      <c r="L112" s="200" t="s">
        <v>473</v>
      </c>
      <c r="M112" s="66" t="s">
        <v>94</v>
      </c>
      <c r="N112" s="66" t="s">
        <v>95</v>
      </c>
      <c r="O112" s="66"/>
      <c r="P112" s="66"/>
      <c r="Q112" s="66"/>
      <c r="R112" s="66"/>
      <c r="U112" s="181"/>
      <c r="X112" s="200" t="s">
        <v>197</v>
      </c>
      <c r="Y112" s="200" t="s">
        <v>413</v>
      </c>
      <c r="Z112" s="66" t="s">
        <v>53</v>
      </c>
    </row>
    <row r="113" spans="1:27" s="180" customFormat="1" ht="23.25" customHeight="1" x14ac:dyDescent="0.25">
      <c r="A113" s="65"/>
      <c r="B113" s="172">
        <v>105</v>
      </c>
      <c r="C113" s="173" t="s">
        <v>566</v>
      </c>
      <c r="D113" s="174" t="s">
        <v>569</v>
      </c>
      <c r="E113" s="178">
        <v>5</v>
      </c>
      <c r="F113" s="176" t="s">
        <v>641</v>
      </c>
      <c r="G113" s="178">
        <v>1</v>
      </c>
      <c r="H113" s="177" t="s">
        <v>695</v>
      </c>
      <c r="I113" s="66" t="s">
        <v>480</v>
      </c>
      <c r="J113" s="66" t="s">
        <v>480</v>
      </c>
      <c r="K113" s="195" t="s">
        <v>478</v>
      </c>
      <c r="L113" s="200" t="s">
        <v>473</v>
      </c>
      <c r="M113" s="66" t="s">
        <v>94</v>
      </c>
      <c r="N113" s="66" t="s">
        <v>95</v>
      </c>
      <c r="O113" s="66"/>
      <c r="P113" s="66"/>
      <c r="Q113" s="66"/>
      <c r="R113" s="66"/>
      <c r="U113" s="181"/>
      <c r="X113" s="200" t="s">
        <v>192</v>
      </c>
      <c r="Y113" s="200" t="s">
        <v>414</v>
      </c>
      <c r="Z113" s="66" t="s">
        <v>53</v>
      </c>
    </row>
    <row r="114" spans="1:27" s="171" customFormat="1" ht="28.5" customHeight="1" x14ac:dyDescent="0.2">
      <c r="A114" s="165" t="s">
        <v>850</v>
      </c>
      <c r="B114" s="166">
        <v>106</v>
      </c>
      <c r="C114" s="267" t="s">
        <v>779</v>
      </c>
      <c r="D114" s="267" t="s">
        <v>779</v>
      </c>
      <c r="E114" s="185">
        <v>1</v>
      </c>
      <c r="F114" s="186">
        <v>31215</v>
      </c>
      <c r="G114" s="198">
        <v>2</v>
      </c>
      <c r="H114" s="187" t="s">
        <v>780</v>
      </c>
      <c r="I114" s="165" t="s">
        <v>480</v>
      </c>
      <c r="J114" s="165" t="s">
        <v>480</v>
      </c>
      <c r="K114" s="188" t="s">
        <v>478</v>
      </c>
      <c r="L114" s="188" t="s">
        <v>473</v>
      </c>
      <c r="M114" s="165" t="s">
        <v>94</v>
      </c>
      <c r="N114" s="165" t="s">
        <v>95</v>
      </c>
      <c r="O114" s="165"/>
      <c r="P114" s="165" t="s">
        <v>479</v>
      </c>
      <c r="Q114" s="165"/>
      <c r="R114" s="282"/>
      <c r="U114" s="189"/>
      <c r="X114" s="188" t="s">
        <v>187</v>
      </c>
      <c r="Y114" s="188" t="s">
        <v>413</v>
      </c>
      <c r="Z114" s="165" t="s">
        <v>53</v>
      </c>
    </row>
    <row r="115" spans="1:27" s="180" customFormat="1" ht="23.25" customHeight="1" x14ac:dyDescent="0.25">
      <c r="A115" s="65"/>
      <c r="B115" s="172">
        <v>107</v>
      </c>
      <c r="C115" s="270" t="s">
        <v>779</v>
      </c>
      <c r="D115" s="190" t="s">
        <v>782</v>
      </c>
      <c r="E115" s="193">
        <v>3</v>
      </c>
      <c r="F115" s="196">
        <v>40738</v>
      </c>
      <c r="G115" s="178">
        <v>1</v>
      </c>
      <c r="H115" s="177" t="s">
        <v>1058</v>
      </c>
      <c r="I115" s="66" t="s">
        <v>480</v>
      </c>
      <c r="J115" s="66" t="s">
        <v>480</v>
      </c>
      <c r="K115" s="195" t="s">
        <v>478</v>
      </c>
      <c r="L115" s="200" t="s">
        <v>473</v>
      </c>
      <c r="M115" s="66" t="s">
        <v>94</v>
      </c>
      <c r="N115" s="66" t="s">
        <v>95</v>
      </c>
      <c r="O115" s="66"/>
      <c r="P115" s="66"/>
      <c r="Q115" s="66"/>
      <c r="R115" s="66"/>
      <c r="U115" s="181"/>
      <c r="X115" s="200" t="s">
        <v>189</v>
      </c>
      <c r="Y115" s="195" t="s">
        <v>414</v>
      </c>
      <c r="Z115" s="66" t="s">
        <v>53</v>
      </c>
    </row>
    <row r="116" spans="1:27" s="180" customFormat="1" ht="23.25" customHeight="1" x14ac:dyDescent="0.25">
      <c r="A116" s="65"/>
      <c r="B116" s="172">
        <v>108</v>
      </c>
      <c r="C116" s="270" t="s">
        <v>779</v>
      </c>
      <c r="D116" s="190" t="s">
        <v>781</v>
      </c>
      <c r="E116" s="193">
        <v>3</v>
      </c>
      <c r="F116" s="196">
        <v>41732</v>
      </c>
      <c r="G116" s="178">
        <v>1</v>
      </c>
      <c r="H116" s="177" t="s">
        <v>1059</v>
      </c>
      <c r="I116" s="66" t="s">
        <v>480</v>
      </c>
      <c r="J116" s="66" t="s">
        <v>480</v>
      </c>
      <c r="K116" s="195" t="s">
        <v>478</v>
      </c>
      <c r="L116" s="200" t="s">
        <v>473</v>
      </c>
      <c r="M116" s="66" t="s">
        <v>94</v>
      </c>
      <c r="N116" s="66" t="s">
        <v>95</v>
      </c>
      <c r="O116" s="66"/>
      <c r="P116" s="66"/>
      <c r="Q116" s="66"/>
      <c r="R116" s="66"/>
      <c r="U116" s="181"/>
      <c r="X116" s="200" t="s">
        <v>189</v>
      </c>
      <c r="Y116" s="195" t="s">
        <v>414</v>
      </c>
      <c r="Z116" s="66" t="s">
        <v>53</v>
      </c>
    </row>
    <row r="117" spans="1:27" s="171" customFormat="1" ht="23.25" customHeight="1" x14ac:dyDescent="0.2">
      <c r="A117" s="165" t="s">
        <v>851</v>
      </c>
      <c r="B117" s="166">
        <v>109</v>
      </c>
      <c r="C117" s="192" t="s">
        <v>572</v>
      </c>
      <c r="D117" s="192" t="s">
        <v>572</v>
      </c>
      <c r="E117" s="185">
        <v>1</v>
      </c>
      <c r="F117" s="186">
        <v>29008</v>
      </c>
      <c r="G117" s="185">
        <v>1</v>
      </c>
      <c r="H117" s="187" t="s">
        <v>928</v>
      </c>
      <c r="I117" s="165" t="s">
        <v>480</v>
      </c>
      <c r="J117" s="165" t="s">
        <v>480</v>
      </c>
      <c r="K117" s="188" t="s">
        <v>478</v>
      </c>
      <c r="L117" s="188" t="s">
        <v>474</v>
      </c>
      <c r="M117" s="165" t="s">
        <v>94</v>
      </c>
      <c r="N117" s="165" t="s">
        <v>95</v>
      </c>
      <c r="O117" s="165"/>
      <c r="P117" s="165"/>
      <c r="Q117" s="165"/>
      <c r="R117" s="165"/>
      <c r="U117" s="189"/>
      <c r="X117" s="188" t="s">
        <v>187</v>
      </c>
      <c r="Y117" s="188" t="s">
        <v>414</v>
      </c>
      <c r="Z117" s="165" t="s">
        <v>53</v>
      </c>
    </row>
    <row r="118" spans="1:27" s="180" customFormat="1" ht="23.25" customHeight="1" x14ac:dyDescent="0.25">
      <c r="A118" s="65"/>
      <c r="B118" s="172">
        <v>110</v>
      </c>
      <c r="C118" s="173" t="s">
        <v>572</v>
      </c>
      <c r="D118" s="174" t="s">
        <v>573</v>
      </c>
      <c r="E118" s="193">
        <v>2</v>
      </c>
      <c r="F118" s="176" t="s">
        <v>644</v>
      </c>
      <c r="G118" s="175">
        <v>2</v>
      </c>
      <c r="H118" s="177" t="s">
        <v>1013</v>
      </c>
      <c r="I118" s="66" t="s">
        <v>480</v>
      </c>
      <c r="J118" s="66" t="s">
        <v>480</v>
      </c>
      <c r="K118" s="195" t="s">
        <v>478</v>
      </c>
      <c r="L118" s="200" t="s">
        <v>474</v>
      </c>
      <c r="M118" s="66" t="s">
        <v>94</v>
      </c>
      <c r="N118" s="66" t="s">
        <v>95</v>
      </c>
      <c r="O118" s="66"/>
      <c r="P118" s="66"/>
      <c r="Q118" s="66"/>
      <c r="R118" s="66"/>
      <c r="U118" s="181"/>
      <c r="X118" s="200" t="s">
        <v>196</v>
      </c>
      <c r="Y118" s="200" t="s">
        <v>413</v>
      </c>
      <c r="Z118" s="66" t="s">
        <v>53</v>
      </c>
    </row>
    <row r="119" spans="1:27" s="180" customFormat="1" ht="23.25" customHeight="1" x14ac:dyDescent="0.25">
      <c r="A119" s="65"/>
      <c r="B119" s="172">
        <v>111</v>
      </c>
      <c r="C119" s="173" t="s">
        <v>572</v>
      </c>
      <c r="D119" s="174" t="s">
        <v>574</v>
      </c>
      <c r="E119" s="193">
        <v>3</v>
      </c>
      <c r="F119" s="176">
        <v>37827</v>
      </c>
      <c r="G119" s="175">
        <v>2</v>
      </c>
      <c r="H119" s="177" t="s">
        <v>917</v>
      </c>
      <c r="I119" s="66" t="s">
        <v>480</v>
      </c>
      <c r="J119" s="66" t="s">
        <v>480</v>
      </c>
      <c r="K119" s="195" t="s">
        <v>478</v>
      </c>
      <c r="L119" s="200" t="s">
        <v>474</v>
      </c>
      <c r="M119" s="66" t="s">
        <v>94</v>
      </c>
      <c r="N119" s="66" t="s">
        <v>95</v>
      </c>
      <c r="O119" s="66"/>
      <c r="P119" s="66"/>
      <c r="Q119" s="66"/>
      <c r="R119" s="66"/>
      <c r="U119" s="181"/>
      <c r="X119" s="200" t="s">
        <v>189</v>
      </c>
      <c r="Y119" s="200" t="s">
        <v>413</v>
      </c>
      <c r="Z119" s="66" t="s">
        <v>53</v>
      </c>
    </row>
    <row r="120" spans="1:27" s="180" customFormat="1" ht="30" customHeight="1" x14ac:dyDescent="0.25">
      <c r="A120" s="65"/>
      <c r="B120" s="172">
        <v>112</v>
      </c>
      <c r="C120" s="173" t="s">
        <v>572</v>
      </c>
      <c r="D120" s="174" t="s">
        <v>575</v>
      </c>
      <c r="E120" s="193">
        <v>3</v>
      </c>
      <c r="F120" s="176" t="s">
        <v>645</v>
      </c>
      <c r="G120" s="175">
        <v>2</v>
      </c>
      <c r="H120" s="177" t="s">
        <v>1014</v>
      </c>
      <c r="I120" s="66" t="s">
        <v>480</v>
      </c>
      <c r="J120" s="66" t="s">
        <v>480</v>
      </c>
      <c r="K120" s="195" t="s">
        <v>478</v>
      </c>
      <c r="L120" s="200" t="s">
        <v>474</v>
      </c>
      <c r="M120" s="66" t="s">
        <v>94</v>
      </c>
      <c r="N120" s="66" t="s">
        <v>95</v>
      </c>
      <c r="O120" s="66"/>
      <c r="P120" s="66"/>
      <c r="Q120" s="66"/>
      <c r="R120" s="66"/>
      <c r="U120" s="181"/>
      <c r="X120" s="200" t="s">
        <v>189</v>
      </c>
      <c r="Y120" s="200" t="s">
        <v>413</v>
      </c>
      <c r="Z120" s="66" t="s">
        <v>53</v>
      </c>
    </row>
    <row r="121" spans="1:27" s="180" customFormat="1" ht="30" customHeight="1" x14ac:dyDescent="0.25">
      <c r="A121" s="65"/>
      <c r="B121" s="172">
        <v>113</v>
      </c>
      <c r="C121" s="173" t="s">
        <v>572</v>
      </c>
      <c r="D121" s="174" t="s">
        <v>576</v>
      </c>
      <c r="E121" s="193">
        <v>3</v>
      </c>
      <c r="F121" s="176">
        <v>42523</v>
      </c>
      <c r="G121" s="175">
        <v>2</v>
      </c>
      <c r="H121" s="177" t="s">
        <v>1015</v>
      </c>
      <c r="I121" s="66" t="s">
        <v>480</v>
      </c>
      <c r="J121" s="66" t="s">
        <v>480</v>
      </c>
      <c r="K121" s="195" t="s">
        <v>478</v>
      </c>
      <c r="L121" s="200" t="s">
        <v>474</v>
      </c>
      <c r="M121" s="66" t="s">
        <v>94</v>
      </c>
      <c r="N121" s="66" t="s">
        <v>95</v>
      </c>
      <c r="O121" s="66"/>
      <c r="P121" s="66"/>
      <c r="Q121" s="66"/>
      <c r="R121" s="66"/>
      <c r="U121" s="181"/>
      <c r="X121" s="200" t="s">
        <v>189</v>
      </c>
      <c r="Y121" s="200" t="s">
        <v>413</v>
      </c>
      <c r="Z121" s="66" t="s">
        <v>53</v>
      </c>
    </row>
    <row r="122" spans="1:27" s="171" customFormat="1" ht="23.25" customHeight="1" x14ac:dyDescent="0.2">
      <c r="A122" s="165" t="s">
        <v>852</v>
      </c>
      <c r="B122" s="166">
        <v>114</v>
      </c>
      <c r="C122" s="192" t="s">
        <v>570</v>
      </c>
      <c r="D122" s="192" t="s">
        <v>570</v>
      </c>
      <c r="E122" s="185">
        <v>1</v>
      </c>
      <c r="F122" s="186">
        <v>11383</v>
      </c>
      <c r="G122" s="198">
        <v>2</v>
      </c>
      <c r="H122" s="187" t="s">
        <v>1061</v>
      </c>
      <c r="I122" s="165" t="s">
        <v>480</v>
      </c>
      <c r="J122" s="165" t="s">
        <v>480</v>
      </c>
      <c r="K122" s="188" t="s">
        <v>478</v>
      </c>
      <c r="L122" s="188" t="s">
        <v>474</v>
      </c>
      <c r="M122" s="165" t="s">
        <v>94</v>
      </c>
      <c r="N122" s="165" t="s">
        <v>95</v>
      </c>
      <c r="O122" s="165"/>
      <c r="P122" s="165" t="s">
        <v>479</v>
      </c>
      <c r="Q122" s="165"/>
      <c r="R122" s="165"/>
      <c r="U122" s="189"/>
      <c r="X122" s="188" t="s">
        <v>187</v>
      </c>
      <c r="Y122" s="188" t="s">
        <v>413</v>
      </c>
      <c r="Z122" s="165" t="s">
        <v>53</v>
      </c>
      <c r="AA122" s="171" t="s">
        <v>1060</v>
      </c>
    </row>
    <row r="123" spans="1:27" s="180" customFormat="1" ht="23.25" customHeight="1" x14ac:dyDescent="0.25">
      <c r="A123" s="65"/>
      <c r="B123" s="172">
        <v>115</v>
      </c>
      <c r="C123" s="173" t="s">
        <v>570</v>
      </c>
      <c r="D123" s="174" t="s">
        <v>244</v>
      </c>
      <c r="E123" s="193">
        <v>3</v>
      </c>
      <c r="F123" s="176" t="s">
        <v>642</v>
      </c>
      <c r="G123" s="175">
        <v>2</v>
      </c>
      <c r="H123" s="177" t="s">
        <v>1017</v>
      </c>
      <c r="I123" s="66" t="s">
        <v>480</v>
      </c>
      <c r="J123" s="66" t="s">
        <v>480</v>
      </c>
      <c r="K123" s="195" t="s">
        <v>478</v>
      </c>
      <c r="L123" s="200" t="s">
        <v>474</v>
      </c>
      <c r="M123" s="66" t="s">
        <v>94</v>
      </c>
      <c r="N123" s="66" t="s">
        <v>95</v>
      </c>
      <c r="O123" s="66"/>
      <c r="P123" s="66" t="s">
        <v>479</v>
      </c>
      <c r="Q123" s="66"/>
      <c r="R123" s="66"/>
      <c r="U123" s="181"/>
      <c r="X123" s="200" t="s">
        <v>304</v>
      </c>
      <c r="Y123" s="200" t="s">
        <v>413</v>
      </c>
      <c r="Z123" s="66" t="s">
        <v>53</v>
      </c>
    </row>
    <row r="124" spans="1:27" s="180" customFormat="1" ht="23.25" customHeight="1" x14ac:dyDescent="0.25">
      <c r="A124" s="65"/>
      <c r="B124" s="172">
        <v>116</v>
      </c>
      <c r="C124" s="173" t="s">
        <v>570</v>
      </c>
      <c r="D124" s="174" t="s">
        <v>571</v>
      </c>
      <c r="E124" s="178">
        <v>5</v>
      </c>
      <c r="F124" s="176" t="s">
        <v>643</v>
      </c>
      <c r="G124" s="175">
        <v>2</v>
      </c>
      <c r="H124" s="177" t="s">
        <v>1018</v>
      </c>
      <c r="I124" s="66" t="s">
        <v>480</v>
      </c>
      <c r="J124" s="66" t="s">
        <v>480</v>
      </c>
      <c r="K124" s="195" t="s">
        <v>478</v>
      </c>
      <c r="L124" s="200" t="s">
        <v>474</v>
      </c>
      <c r="M124" s="66" t="s">
        <v>94</v>
      </c>
      <c r="N124" s="66" t="s">
        <v>95</v>
      </c>
      <c r="O124" s="66"/>
      <c r="P124" s="66"/>
      <c r="Q124" s="66"/>
      <c r="R124" s="66"/>
      <c r="U124" s="181"/>
      <c r="X124" s="200" t="s">
        <v>192</v>
      </c>
      <c r="Y124" s="200" t="s">
        <v>413</v>
      </c>
      <c r="Z124" s="66" t="s">
        <v>53</v>
      </c>
    </row>
    <row r="125" spans="1:27" s="171" customFormat="1" ht="23.25" customHeight="1" x14ac:dyDescent="0.2">
      <c r="A125" s="165" t="s">
        <v>853</v>
      </c>
      <c r="B125" s="166">
        <v>117</v>
      </c>
      <c r="C125" s="192" t="s">
        <v>583</v>
      </c>
      <c r="D125" s="192" t="s">
        <v>583</v>
      </c>
      <c r="E125" s="185">
        <v>1</v>
      </c>
      <c r="F125" s="276" t="s">
        <v>648</v>
      </c>
      <c r="G125" s="198">
        <v>2</v>
      </c>
      <c r="H125" s="187" t="s">
        <v>696</v>
      </c>
      <c r="I125" s="165" t="s">
        <v>480</v>
      </c>
      <c r="J125" s="165" t="s">
        <v>480</v>
      </c>
      <c r="K125" s="188" t="s">
        <v>478</v>
      </c>
      <c r="L125" s="188" t="s">
        <v>475</v>
      </c>
      <c r="M125" s="165" t="s">
        <v>94</v>
      </c>
      <c r="N125" s="165" t="s">
        <v>95</v>
      </c>
      <c r="O125" s="165" t="s">
        <v>479</v>
      </c>
      <c r="P125" s="165" t="s">
        <v>479</v>
      </c>
      <c r="Q125" s="165"/>
      <c r="R125" s="165"/>
      <c r="U125" s="189"/>
      <c r="X125" s="188" t="s">
        <v>187</v>
      </c>
      <c r="Y125" s="188" t="s">
        <v>413</v>
      </c>
      <c r="Z125" s="165" t="s">
        <v>53</v>
      </c>
    </row>
    <row r="126" spans="1:27" s="180" customFormat="1" ht="30" customHeight="1" x14ac:dyDescent="0.25">
      <c r="A126" s="65"/>
      <c r="B126" s="172">
        <v>118</v>
      </c>
      <c r="C126" s="173" t="s">
        <v>583</v>
      </c>
      <c r="D126" s="174" t="s">
        <v>584</v>
      </c>
      <c r="E126" s="193">
        <v>3</v>
      </c>
      <c r="F126" s="277" t="s">
        <v>649</v>
      </c>
      <c r="G126" s="175">
        <v>2</v>
      </c>
      <c r="H126" s="177" t="s">
        <v>1019</v>
      </c>
      <c r="I126" s="66" t="s">
        <v>480</v>
      </c>
      <c r="J126" s="66" t="s">
        <v>480</v>
      </c>
      <c r="K126" s="195" t="s">
        <v>478</v>
      </c>
      <c r="L126" s="200" t="s">
        <v>475</v>
      </c>
      <c r="M126" s="66" t="s">
        <v>94</v>
      </c>
      <c r="N126" s="66" t="s">
        <v>95</v>
      </c>
      <c r="O126" s="66"/>
      <c r="P126" s="66"/>
      <c r="Q126" s="66"/>
      <c r="R126" s="66"/>
      <c r="U126" s="181"/>
      <c r="X126" s="200" t="s">
        <v>189</v>
      </c>
      <c r="Y126" s="200" t="s">
        <v>413</v>
      </c>
      <c r="Z126" s="66" t="s">
        <v>53</v>
      </c>
    </row>
    <row r="127" spans="1:27" s="171" customFormat="1" ht="23.25" customHeight="1" x14ac:dyDescent="0.2">
      <c r="A127" s="165" t="s">
        <v>854</v>
      </c>
      <c r="B127" s="166">
        <v>119</v>
      </c>
      <c r="C127" s="267" t="s">
        <v>585</v>
      </c>
      <c r="D127" s="267" t="s">
        <v>585</v>
      </c>
      <c r="E127" s="185">
        <v>1</v>
      </c>
      <c r="F127" s="186" t="s">
        <v>650</v>
      </c>
      <c r="G127" s="198">
        <v>2</v>
      </c>
      <c r="H127" s="187" t="s">
        <v>697</v>
      </c>
      <c r="I127" s="165" t="s">
        <v>480</v>
      </c>
      <c r="J127" s="165" t="s">
        <v>480</v>
      </c>
      <c r="K127" s="188" t="s">
        <v>478</v>
      </c>
      <c r="L127" s="188" t="s">
        <v>475</v>
      </c>
      <c r="M127" s="165" t="s">
        <v>94</v>
      </c>
      <c r="N127" s="165" t="s">
        <v>95</v>
      </c>
      <c r="O127" s="165" t="s">
        <v>479</v>
      </c>
      <c r="P127" s="165" t="s">
        <v>479</v>
      </c>
      <c r="Q127" s="165"/>
      <c r="R127" s="165"/>
      <c r="U127" s="189"/>
      <c r="X127" s="188" t="s">
        <v>187</v>
      </c>
      <c r="Y127" s="188" t="s">
        <v>413</v>
      </c>
      <c r="Z127" s="165" t="s">
        <v>53</v>
      </c>
    </row>
    <row r="128" spans="1:27" s="180" customFormat="1" ht="23.25" customHeight="1" x14ac:dyDescent="0.25">
      <c r="A128" s="65"/>
      <c r="B128" s="172">
        <v>120</v>
      </c>
      <c r="C128" s="270" t="s">
        <v>585</v>
      </c>
      <c r="D128" s="270" t="s">
        <v>586</v>
      </c>
      <c r="E128" s="244">
        <v>4</v>
      </c>
      <c r="F128" s="194">
        <v>9901</v>
      </c>
      <c r="G128" s="175">
        <v>2</v>
      </c>
      <c r="H128" s="177" t="s">
        <v>1020</v>
      </c>
      <c r="I128" s="66" t="s">
        <v>480</v>
      </c>
      <c r="J128" s="66" t="s">
        <v>480</v>
      </c>
      <c r="K128" s="195" t="s">
        <v>478</v>
      </c>
      <c r="L128" s="200" t="s">
        <v>475</v>
      </c>
      <c r="M128" s="66" t="s">
        <v>94</v>
      </c>
      <c r="N128" s="66" t="s">
        <v>95</v>
      </c>
      <c r="O128" s="66"/>
      <c r="P128" s="66" t="s">
        <v>479</v>
      </c>
      <c r="Q128" s="66"/>
      <c r="R128" s="66"/>
      <c r="U128" s="181"/>
      <c r="X128" s="244" t="s">
        <v>333</v>
      </c>
      <c r="Y128" s="244" t="s">
        <v>413</v>
      </c>
      <c r="Z128" s="66" t="s">
        <v>53</v>
      </c>
    </row>
    <row r="129" spans="1:26" s="180" customFormat="1" ht="23.25" customHeight="1" x14ac:dyDescent="0.25">
      <c r="A129" s="65"/>
      <c r="B129" s="172">
        <v>121</v>
      </c>
      <c r="C129" s="270" t="s">
        <v>585</v>
      </c>
      <c r="D129" s="174" t="s">
        <v>587</v>
      </c>
      <c r="E129" s="193">
        <v>3</v>
      </c>
      <c r="F129" s="194" t="s">
        <v>651</v>
      </c>
      <c r="G129" s="178">
        <v>1</v>
      </c>
      <c r="H129" s="177" t="s">
        <v>1021</v>
      </c>
      <c r="I129" s="66" t="s">
        <v>480</v>
      </c>
      <c r="J129" s="66" t="s">
        <v>480</v>
      </c>
      <c r="K129" s="195" t="s">
        <v>478</v>
      </c>
      <c r="L129" s="200" t="s">
        <v>475</v>
      </c>
      <c r="M129" s="66" t="s">
        <v>94</v>
      </c>
      <c r="N129" s="66" t="s">
        <v>95</v>
      </c>
      <c r="O129" s="66"/>
      <c r="P129" s="66"/>
      <c r="Q129" s="66"/>
      <c r="R129" s="66"/>
      <c r="U129" s="181"/>
      <c r="X129" s="244" t="s">
        <v>189</v>
      </c>
      <c r="Y129" s="244" t="s">
        <v>414</v>
      </c>
      <c r="Z129" s="66" t="s">
        <v>53</v>
      </c>
    </row>
    <row r="130" spans="1:26" s="171" customFormat="1" ht="23.25" customHeight="1" x14ac:dyDescent="0.2">
      <c r="A130" s="165" t="s">
        <v>855</v>
      </c>
      <c r="B130" s="166">
        <v>122</v>
      </c>
      <c r="C130" s="192" t="s">
        <v>588</v>
      </c>
      <c r="D130" s="192" t="s">
        <v>588</v>
      </c>
      <c r="E130" s="185">
        <v>1</v>
      </c>
      <c r="F130" s="186" t="s">
        <v>652</v>
      </c>
      <c r="G130" s="198">
        <v>2</v>
      </c>
      <c r="H130" s="187" t="s">
        <v>1155</v>
      </c>
      <c r="I130" s="165" t="s">
        <v>480</v>
      </c>
      <c r="J130" s="165" t="s">
        <v>480</v>
      </c>
      <c r="K130" s="188" t="s">
        <v>478</v>
      </c>
      <c r="L130" s="188" t="s">
        <v>475</v>
      </c>
      <c r="M130" s="165" t="s">
        <v>94</v>
      </c>
      <c r="N130" s="165" t="s">
        <v>95</v>
      </c>
      <c r="O130" s="165" t="s">
        <v>479</v>
      </c>
      <c r="P130" s="165" t="s">
        <v>479</v>
      </c>
      <c r="Q130" s="165"/>
      <c r="R130" s="165"/>
      <c r="U130" s="189"/>
      <c r="X130" s="188" t="s">
        <v>187</v>
      </c>
      <c r="Y130" s="188" t="s">
        <v>657</v>
      </c>
      <c r="Z130" s="165" t="s">
        <v>53</v>
      </c>
    </row>
    <row r="131" spans="1:26" s="180" customFormat="1" ht="23.25" customHeight="1" x14ac:dyDescent="0.25">
      <c r="A131" s="65"/>
      <c r="B131" s="172">
        <v>123</v>
      </c>
      <c r="C131" s="173" t="s">
        <v>588</v>
      </c>
      <c r="D131" s="270" t="s">
        <v>589</v>
      </c>
      <c r="E131" s="193">
        <v>3</v>
      </c>
      <c r="F131" s="278" t="s">
        <v>653</v>
      </c>
      <c r="G131" s="175">
        <v>2</v>
      </c>
      <c r="H131" s="177" t="s">
        <v>1022</v>
      </c>
      <c r="I131" s="66" t="s">
        <v>480</v>
      </c>
      <c r="J131" s="66" t="s">
        <v>480</v>
      </c>
      <c r="K131" s="195" t="s">
        <v>478</v>
      </c>
      <c r="L131" s="200" t="s">
        <v>475</v>
      </c>
      <c r="M131" s="66" t="s">
        <v>94</v>
      </c>
      <c r="N131" s="66" t="s">
        <v>95</v>
      </c>
      <c r="O131" s="66"/>
      <c r="P131" s="66"/>
      <c r="Q131" s="66"/>
      <c r="R131" s="66"/>
      <c r="U131" s="181"/>
      <c r="X131" s="279" t="s">
        <v>189</v>
      </c>
      <c r="Y131" s="279" t="s">
        <v>413</v>
      </c>
      <c r="Z131" s="66" t="s">
        <v>53</v>
      </c>
    </row>
    <row r="132" spans="1:26" s="171" customFormat="1" ht="23.25" customHeight="1" x14ac:dyDescent="0.2">
      <c r="A132" s="165" t="s">
        <v>856</v>
      </c>
      <c r="B132" s="166">
        <v>124</v>
      </c>
      <c r="C132" s="192" t="s">
        <v>590</v>
      </c>
      <c r="D132" s="192" t="s">
        <v>590</v>
      </c>
      <c r="E132" s="185">
        <v>1</v>
      </c>
      <c r="F132" s="186" t="s">
        <v>654</v>
      </c>
      <c r="G132" s="185">
        <v>1</v>
      </c>
      <c r="H132" s="187" t="s">
        <v>698</v>
      </c>
      <c r="I132" s="165" t="s">
        <v>480</v>
      </c>
      <c r="J132" s="165" t="s">
        <v>480</v>
      </c>
      <c r="K132" s="188" t="s">
        <v>478</v>
      </c>
      <c r="L132" s="185" t="s">
        <v>476</v>
      </c>
      <c r="M132" s="165" t="s">
        <v>94</v>
      </c>
      <c r="N132" s="165" t="s">
        <v>95</v>
      </c>
      <c r="O132" s="165"/>
      <c r="P132" s="165"/>
      <c r="Q132" s="165"/>
      <c r="R132" s="165"/>
      <c r="U132" s="189"/>
      <c r="X132" s="185" t="s">
        <v>187</v>
      </c>
      <c r="Y132" s="185" t="s">
        <v>414</v>
      </c>
      <c r="Z132" s="165" t="s">
        <v>53</v>
      </c>
    </row>
    <row r="133" spans="1:26" s="180" customFormat="1" ht="29.25" customHeight="1" x14ac:dyDescent="0.25">
      <c r="A133" s="65"/>
      <c r="B133" s="172">
        <v>125</v>
      </c>
      <c r="C133" s="173" t="s">
        <v>590</v>
      </c>
      <c r="D133" s="174" t="s">
        <v>591</v>
      </c>
      <c r="E133" s="193">
        <v>3</v>
      </c>
      <c r="F133" s="176" t="s">
        <v>655</v>
      </c>
      <c r="G133" s="178">
        <v>1</v>
      </c>
      <c r="H133" s="177" t="s">
        <v>1023</v>
      </c>
      <c r="I133" s="66" t="s">
        <v>480</v>
      </c>
      <c r="J133" s="66" t="s">
        <v>480</v>
      </c>
      <c r="K133" s="195" t="s">
        <v>478</v>
      </c>
      <c r="L133" s="178" t="s">
        <v>476</v>
      </c>
      <c r="M133" s="66" t="s">
        <v>94</v>
      </c>
      <c r="N133" s="66" t="s">
        <v>95</v>
      </c>
      <c r="O133" s="66"/>
      <c r="P133" s="66"/>
      <c r="Q133" s="66"/>
      <c r="R133" s="66"/>
      <c r="U133" s="181"/>
      <c r="X133" s="175" t="s">
        <v>189</v>
      </c>
      <c r="Y133" s="175" t="s">
        <v>414</v>
      </c>
      <c r="Z133" s="66" t="s">
        <v>53</v>
      </c>
    </row>
    <row r="134" spans="1:26" s="180" customFormat="1" ht="23.25" customHeight="1" x14ac:dyDescent="0.25">
      <c r="A134" s="65"/>
      <c r="B134" s="172">
        <v>126</v>
      </c>
      <c r="C134" s="173" t="s">
        <v>590</v>
      </c>
      <c r="D134" s="174" t="s">
        <v>592</v>
      </c>
      <c r="E134" s="193">
        <v>3</v>
      </c>
      <c r="F134" s="176">
        <v>41754</v>
      </c>
      <c r="G134" s="178">
        <v>1</v>
      </c>
      <c r="H134" s="177" t="s">
        <v>1024</v>
      </c>
      <c r="I134" s="66" t="s">
        <v>480</v>
      </c>
      <c r="J134" s="66" t="s">
        <v>480</v>
      </c>
      <c r="K134" s="195" t="s">
        <v>478</v>
      </c>
      <c r="L134" s="178" t="s">
        <v>476</v>
      </c>
      <c r="M134" s="66" t="s">
        <v>94</v>
      </c>
      <c r="N134" s="66" t="s">
        <v>95</v>
      </c>
      <c r="O134" s="66"/>
      <c r="P134" s="66"/>
      <c r="Q134" s="66"/>
      <c r="R134" s="66"/>
      <c r="U134" s="181"/>
      <c r="X134" s="175" t="s">
        <v>189</v>
      </c>
      <c r="Y134" s="175" t="s">
        <v>414</v>
      </c>
      <c r="Z134" s="66" t="s">
        <v>53</v>
      </c>
    </row>
    <row r="135" spans="1:26" s="171" customFormat="1" ht="23.25" customHeight="1" x14ac:dyDescent="0.2">
      <c r="A135" s="165" t="s">
        <v>857</v>
      </c>
      <c r="B135" s="166">
        <v>127</v>
      </c>
      <c r="C135" s="192" t="s">
        <v>593</v>
      </c>
      <c r="D135" s="192" t="s">
        <v>593</v>
      </c>
      <c r="E135" s="185">
        <v>1</v>
      </c>
      <c r="F135" s="186">
        <v>30122</v>
      </c>
      <c r="G135" s="198">
        <v>2</v>
      </c>
      <c r="H135" s="187" t="s">
        <v>699</v>
      </c>
      <c r="I135" s="165" t="s">
        <v>480</v>
      </c>
      <c r="J135" s="165" t="s">
        <v>480</v>
      </c>
      <c r="K135" s="188" t="s">
        <v>478</v>
      </c>
      <c r="L135" s="185" t="s">
        <v>476</v>
      </c>
      <c r="M135" s="165" t="s">
        <v>94</v>
      </c>
      <c r="N135" s="165" t="s">
        <v>95</v>
      </c>
      <c r="O135" s="165"/>
      <c r="P135" s="165" t="s">
        <v>479</v>
      </c>
      <c r="Q135" s="165"/>
      <c r="R135" s="165"/>
      <c r="U135" s="189"/>
      <c r="X135" s="185" t="s">
        <v>187</v>
      </c>
      <c r="Y135" s="185" t="s">
        <v>413</v>
      </c>
      <c r="Z135" s="165" t="s">
        <v>53</v>
      </c>
    </row>
    <row r="136" spans="1:26" s="180" customFormat="1" ht="23.25" customHeight="1" x14ac:dyDescent="0.25">
      <c r="A136" s="65"/>
      <c r="B136" s="172">
        <v>128</v>
      </c>
      <c r="C136" s="173" t="s">
        <v>593</v>
      </c>
      <c r="D136" s="174" t="s">
        <v>594</v>
      </c>
      <c r="E136" s="193">
        <v>3</v>
      </c>
      <c r="F136" s="176">
        <v>39300</v>
      </c>
      <c r="G136" s="175">
        <v>2</v>
      </c>
      <c r="H136" s="177" t="s">
        <v>1025</v>
      </c>
      <c r="I136" s="66" t="s">
        <v>480</v>
      </c>
      <c r="J136" s="66" t="s">
        <v>480</v>
      </c>
      <c r="K136" s="195" t="s">
        <v>478</v>
      </c>
      <c r="L136" s="178" t="s">
        <v>476</v>
      </c>
      <c r="M136" s="66" t="s">
        <v>94</v>
      </c>
      <c r="N136" s="66" t="s">
        <v>95</v>
      </c>
      <c r="O136" s="66"/>
      <c r="P136" s="66"/>
      <c r="Q136" s="66"/>
      <c r="R136" s="66"/>
      <c r="U136" s="181"/>
      <c r="X136" s="175" t="s">
        <v>189</v>
      </c>
      <c r="Y136" s="175" t="s">
        <v>413</v>
      </c>
      <c r="Z136" s="66" t="s">
        <v>53</v>
      </c>
    </row>
    <row r="137" spans="1:26" s="180" customFormat="1" ht="23.25" customHeight="1" x14ac:dyDescent="0.25">
      <c r="A137" s="65"/>
      <c r="B137" s="172">
        <v>129</v>
      </c>
      <c r="C137" s="173" t="s">
        <v>593</v>
      </c>
      <c r="D137" s="174" t="s">
        <v>595</v>
      </c>
      <c r="E137" s="193">
        <v>3</v>
      </c>
      <c r="F137" s="176">
        <v>40009</v>
      </c>
      <c r="G137" s="175">
        <v>2</v>
      </c>
      <c r="H137" s="177" t="s">
        <v>1026</v>
      </c>
      <c r="I137" s="66" t="s">
        <v>480</v>
      </c>
      <c r="J137" s="66" t="s">
        <v>480</v>
      </c>
      <c r="K137" s="195" t="s">
        <v>478</v>
      </c>
      <c r="L137" s="178" t="s">
        <v>476</v>
      </c>
      <c r="M137" s="66" t="s">
        <v>94</v>
      </c>
      <c r="N137" s="66" t="s">
        <v>95</v>
      </c>
      <c r="O137" s="66"/>
      <c r="P137" s="66"/>
      <c r="Q137" s="66"/>
      <c r="R137" s="66"/>
      <c r="U137" s="181"/>
      <c r="X137" s="175" t="s">
        <v>189</v>
      </c>
      <c r="Y137" s="175" t="s">
        <v>413</v>
      </c>
      <c r="Z137" s="66" t="s">
        <v>53</v>
      </c>
    </row>
    <row r="138" spans="1:26" s="180" customFormat="1" ht="23.25" customHeight="1" x14ac:dyDescent="0.25">
      <c r="A138" s="65"/>
      <c r="B138" s="172">
        <v>130</v>
      </c>
      <c r="C138" s="173" t="s">
        <v>593</v>
      </c>
      <c r="D138" s="174" t="s">
        <v>596</v>
      </c>
      <c r="E138" s="193">
        <v>3</v>
      </c>
      <c r="F138" s="176" t="s">
        <v>656</v>
      </c>
      <c r="G138" s="178">
        <v>1</v>
      </c>
      <c r="H138" s="177" t="s">
        <v>1027</v>
      </c>
      <c r="I138" s="66" t="s">
        <v>480</v>
      </c>
      <c r="J138" s="66" t="s">
        <v>480</v>
      </c>
      <c r="K138" s="195" t="s">
        <v>478</v>
      </c>
      <c r="L138" s="178" t="s">
        <v>476</v>
      </c>
      <c r="M138" s="66" t="s">
        <v>94</v>
      </c>
      <c r="N138" s="66" t="s">
        <v>95</v>
      </c>
      <c r="O138" s="66"/>
      <c r="P138" s="66"/>
      <c r="Q138" s="66"/>
      <c r="R138" s="66"/>
      <c r="U138" s="181"/>
      <c r="X138" s="175" t="s">
        <v>189</v>
      </c>
      <c r="Y138" s="175" t="s">
        <v>414</v>
      </c>
      <c r="Z138" s="66" t="s">
        <v>53</v>
      </c>
    </row>
    <row r="139" spans="1:26" s="171" customFormat="1" ht="23.25" customHeight="1" x14ac:dyDescent="0.2">
      <c r="A139" s="165" t="s">
        <v>858</v>
      </c>
      <c r="B139" s="166">
        <v>131</v>
      </c>
      <c r="C139" s="184" t="s">
        <v>599</v>
      </c>
      <c r="D139" s="184" t="s">
        <v>599</v>
      </c>
      <c r="E139" s="185">
        <v>1</v>
      </c>
      <c r="F139" s="186">
        <v>18869</v>
      </c>
      <c r="G139" s="185">
        <v>1</v>
      </c>
      <c r="H139" s="280" t="s">
        <v>1028</v>
      </c>
      <c r="I139" s="165" t="s">
        <v>480</v>
      </c>
      <c r="J139" s="165" t="s">
        <v>480</v>
      </c>
      <c r="K139" s="185" t="s">
        <v>478</v>
      </c>
      <c r="L139" s="185" t="s">
        <v>476</v>
      </c>
      <c r="M139" s="165" t="s">
        <v>94</v>
      </c>
      <c r="N139" s="165" t="s">
        <v>95</v>
      </c>
      <c r="O139" s="165"/>
      <c r="P139" s="185"/>
      <c r="Q139" s="185"/>
      <c r="R139" s="165"/>
      <c r="U139" s="189"/>
      <c r="X139" s="188" t="s">
        <v>187</v>
      </c>
      <c r="Y139" s="165" t="s">
        <v>414</v>
      </c>
      <c r="Z139" s="165" t="s">
        <v>53</v>
      </c>
    </row>
    <row r="140" spans="1:26" s="180" customFormat="1" ht="23.25" customHeight="1" x14ac:dyDescent="0.25">
      <c r="A140" s="65"/>
      <c r="B140" s="172">
        <v>132</v>
      </c>
      <c r="C140" s="190" t="s">
        <v>599</v>
      </c>
      <c r="D140" s="67" t="s">
        <v>600</v>
      </c>
      <c r="E140" s="193">
        <v>3</v>
      </c>
      <c r="F140" s="277">
        <v>30460</v>
      </c>
      <c r="G140" s="178">
        <v>1</v>
      </c>
      <c r="H140" s="177" t="s">
        <v>1029</v>
      </c>
      <c r="I140" s="66" t="s">
        <v>480</v>
      </c>
      <c r="J140" s="66" t="s">
        <v>480</v>
      </c>
      <c r="K140" s="178" t="s">
        <v>478</v>
      </c>
      <c r="L140" s="178" t="s">
        <v>476</v>
      </c>
      <c r="M140" s="66" t="s">
        <v>94</v>
      </c>
      <c r="N140" s="66" t="s">
        <v>95</v>
      </c>
      <c r="O140" s="66"/>
      <c r="P140" s="178"/>
      <c r="Q140" s="178"/>
      <c r="R140" s="66"/>
      <c r="U140" s="181"/>
      <c r="X140" s="66" t="s">
        <v>189</v>
      </c>
      <c r="Y140" s="66" t="s">
        <v>414</v>
      </c>
      <c r="Z140" s="66" t="s">
        <v>53</v>
      </c>
    </row>
    <row r="141" spans="1:26" s="180" customFormat="1" ht="23.25" customHeight="1" x14ac:dyDescent="0.25">
      <c r="A141" s="65"/>
      <c r="B141" s="172">
        <v>133</v>
      </c>
      <c r="C141" s="190" t="s">
        <v>599</v>
      </c>
      <c r="D141" s="67" t="s">
        <v>601</v>
      </c>
      <c r="E141" s="178">
        <v>5</v>
      </c>
      <c r="F141" s="277" t="s">
        <v>790</v>
      </c>
      <c r="G141" s="178">
        <v>1</v>
      </c>
      <c r="H141" s="177" t="s">
        <v>1030</v>
      </c>
      <c r="I141" s="66" t="s">
        <v>480</v>
      </c>
      <c r="J141" s="66" t="s">
        <v>480</v>
      </c>
      <c r="K141" s="178" t="s">
        <v>478</v>
      </c>
      <c r="L141" s="178" t="s">
        <v>476</v>
      </c>
      <c r="M141" s="66" t="s">
        <v>94</v>
      </c>
      <c r="N141" s="66" t="s">
        <v>95</v>
      </c>
      <c r="O141" s="66"/>
      <c r="P141" s="178"/>
      <c r="Q141" s="178"/>
      <c r="R141" s="66"/>
      <c r="U141" s="181"/>
      <c r="X141" s="66" t="s">
        <v>192</v>
      </c>
      <c r="Y141" s="66" t="s">
        <v>414</v>
      </c>
      <c r="Z141" s="66" t="s">
        <v>53</v>
      </c>
    </row>
    <row r="142" spans="1:26" s="180" customFormat="1" ht="23.25" customHeight="1" x14ac:dyDescent="0.25">
      <c r="A142" s="65"/>
      <c r="B142" s="172">
        <v>134</v>
      </c>
      <c r="C142" s="190" t="s">
        <v>599</v>
      </c>
      <c r="D142" s="67" t="s">
        <v>602</v>
      </c>
      <c r="E142" s="178">
        <v>5</v>
      </c>
      <c r="F142" s="277">
        <v>41535</v>
      </c>
      <c r="G142" s="178">
        <v>1</v>
      </c>
      <c r="H142" s="177" t="s">
        <v>1031</v>
      </c>
      <c r="I142" s="66" t="s">
        <v>480</v>
      </c>
      <c r="J142" s="66" t="s">
        <v>480</v>
      </c>
      <c r="K142" s="178" t="s">
        <v>478</v>
      </c>
      <c r="L142" s="178" t="s">
        <v>476</v>
      </c>
      <c r="M142" s="66" t="s">
        <v>94</v>
      </c>
      <c r="N142" s="66" t="s">
        <v>95</v>
      </c>
      <c r="O142" s="66"/>
      <c r="P142" s="178"/>
      <c r="Q142" s="178"/>
      <c r="R142" s="66"/>
      <c r="U142" s="181"/>
      <c r="X142" s="66" t="s">
        <v>192</v>
      </c>
      <c r="Y142" s="66" t="s">
        <v>414</v>
      </c>
      <c r="Z142" s="66" t="s">
        <v>53</v>
      </c>
    </row>
    <row r="143" spans="1:26" s="171" customFormat="1" ht="33" customHeight="1" x14ac:dyDescent="0.25">
      <c r="A143" s="165" t="s">
        <v>859</v>
      </c>
      <c r="B143" s="166">
        <v>135</v>
      </c>
      <c r="C143" s="205" t="s">
        <v>347</v>
      </c>
      <c r="D143" s="205" t="s">
        <v>347</v>
      </c>
      <c r="E143" s="185">
        <v>1</v>
      </c>
      <c r="F143" s="208">
        <v>22878</v>
      </c>
      <c r="G143" s="198">
        <v>2</v>
      </c>
      <c r="H143" s="284" t="s">
        <v>785</v>
      </c>
      <c r="I143" s="165" t="s">
        <v>480</v>
      </c>
      <c r="J143" s="165" t="s">
        <v>480</v>
      </c>
      <c r="K143" s="185" t="s">
        <v>478</v>
      </c>
      <c r="L143" s="185" t="s">
        <v>477</v>
      </c>
      <c r="M143" s="165" t="s">
        <v>94</v>
      </c>
      <c r="N143" s="165" t="s">
        <v>94</v>
      </c>
      <c r="O143" s="165"/>
      <c r="P143" s="165"/>
      <c r="Q143" s="165"/>
      <c r="R143" s="282" t="s">
        <v>1146</v>
      </c>
      <c r="U143" s="189"/>
      <c r="X143" s="165" t="s">
        <v>187</v>
      </c>
      <c r="Y143" s="165" t="s">
        <v>413</v>
      </c>
      <c r="Z143" s="165" t="s">
        <v>53</v>
      </c>
    </row>
    <row r="144" spans="1:26" s="180" customFormat="1" ht="23.25" customHeight="1" x14ac:dyDescent="0.25">
      <c r="A144" s="65"/>
      <c r="B144" s="172">
        <v>136</v>
      </c>
      <c r="C144" s="67" t="s">
        <v>347</v>
      </c>
      <c r="D144" s="67" t="s">
        <v>348</v>
      </c>
      <c r="E144" s="178">
        <v>2</v>
      </c>
      <c r="F144" s="176" t="s">
        <v>648</v>
      </c>
      <c r="G144" s="175">
        <v>1</v>
      </c>
      <c r="H144" s="235" t="s">
        <v>786</v>
      </c>
      <c r="I144" s="66" t="s">
        <v>480</v>
      </c>
      <c r="J144" s="66" t="s">
        <v>480</v>
      </c>
      <c r="K144" s="178" t="s">
        <v>478</v>
      </c>
      <c r="L144" s="178" t="s">
        <v>477</v>
      </c>
      <c r="M144" s="66" t="s">
        <v>94</v>
      </c>
      <c r="N144" s="66" t="s">
        <v>94</v>
      </c>
      <c r="O144" s="66"/>
      <c r="P144" s="66"/>
      <c r="Q144" s="66"/>
      <c r="R144" s="90" t="s">
        <v>1146</v>
      </c>
      <c r="U144" s="181" t="s">
        <v>1099</v>
      </c>
      <c r="X144" s="66" t="s">
        <v>220</v>
      </c>
      <c r="Y144" s="66" t="s">
        <v>414</v>
      </c>
      <c r="Z144" s="66" t="s">
        <v>53</v>
      </c>
    </row>
    <row r="145" spans="1:26" s="180" customFormat="1" ht="23.25" customHeight="1" x14ac:dyDescent="0.25">
      <c r="A145" s="65"/>
      <c r="B145" s="172">
        <v>137</v>
      </c>
      <c r="C145" s="67" t="s">
        <v>347</v>
      </c>
      <c r="D145" s="67" t="s">
        <v>349</v>
      </c>
      <c r="E145" s="175">
        <v>3</v>
      </c>
      <c r="F145" s="176" t="s">
        <v>784</v>
      </c>
      <c r="G145" s="175">
        <v>2</v>
      </c>
      <c r="H145" s="281" t="s">
        <v>787</v>
      </c>
      <c r="I145" s="66" t="s">
        <v>480</v>
      </c>
      <c r="J145" s="66" t="s">
        <v>480</v>
      </c>
      <c r="K145" s="178" t="s">
        <v>478</v>
      </c>
      <c r="L145" s="178" t="s">
        <v>477</v>
      </c>
      <c r="M145" s="66" t="s">
        <v>94</v>
      </c>
      <c r="N145" s="66" t="s">
        <v>94</v>
      </c>
      <c r="O145" s="66"/>
      <c r="P145" s="66"/>
      <c r="Q145" s="66"/>
      <c r="R145" s="90" t="s">
        <v>1146</v>
      </c>
      <c r="U145" s="181"/>
      <c r="X145" s="66" t="s">
        <v>189</v>
      </c>
      <c r="Y145" s="66" t="s">
        <v>413</v>
      </c>
      <c r="Z145" s="66" t="s">
        <v>53</v>
      </c>
    </row>
    <row r="146" spans="1:26" s="180" customFormat="1" ht="23.25" customHeight="1" x14ac:dyDescent="0.25">
      <c r="A146" s="65"/>
      <c r="B146" s="172">
        <v>138</v>
      </c>
      <c r="C146" s="67" t="s">
        <v>347</v>
      </c>
      <c r="D146" s="67" t="s">
        <v>350</v>
      </c>
      <c r="E146" s="175">
        <v>3</v>
      </c>
      <c r="F146" s="176">
        <v>36374</v>
      </c>
      <c r="G146" s="175">
        <v>1</v>
      </c>
      <c r="H146" s="281" t="s">
        <v>788</v>
      </c>
      <c r="I146" s="66" t="s">
        <v>480</v>
      </c>
      <c r="J146" s="66" t="s">
        <v>480</v>
      </c>
      <c r="K146" s="178" t="s">
        <v>478</v>
      </c>
      <c r="L146" s="178" t="s">
        <v>477</v>
      </c>
      <c r="M146" s="66" t="s">
        <v>94</v>
      </c>
      <c r="N146" s="66" t="s">
        <v>94</v>
      </c>
      <c r="O146" s="66"/>
      <c r="P146" s="66"/>
      <c r="Q146" s="66"/>
      <c r="R146" s="90" t="s">
        <v>1146</v>
      </c>
      <c r="U146" s="181"/>
      <c r="X146" s="66" t="s">
        <v>283</v>
      </c>
      <c r="Y146" s="66" t="s">
        <v>414</v>
      </c>
      <c r="Z146" s="66" t="s">
        <v>53</v>
      </c>
    </row>
    <row r="147" spans="1:26" ht="11.25" customHeight="1" x14ac:dyDescent="0.25">
      <c r="A147" s="73"/>
      <c r="B147" s="96"/>
      <c r="C147" s="60"/>
      <c r="D147" s="74"/>
      <c r="E147" s="74"/>
      <c r="F147" s="74"/>
      <c r="G147" s="74"/>
      <c r="H147" s="60"/>
      <c r="I147" s="60"/>
      <c r="J147" s="60"/>
      <c r="K147" s="74"/>
      <c r="L147" s="74"/>
      <c r="M147" s="74"/>
    </row>
    <row r="148" spans="1:26" ht="15.6" customHeight="1" x14ac:dyDescent="0.25">
      <c r="A148" s="75"/>
      <c r="B148" s="76"/>
      <c r="C148" s="61"/>
      <c r="D148" s="61"/>
      <c r="E148" s="61"/>
      <c r="F148" s="421" t="s">
        <v>1183</v>
      </c>
      <c r="G148" s="421"/>
      <c r="H148" s="421"/>
      <c r="I148" s="421"/>
      <c r="J148" s="421"/>
      <c r="K148" s="421"/>
      <c r="L148" s="421"/>
      <c r="M148" s="421"/>
      <c r="N148" s="421"/>
      <c r="O148" s="421"/>
      <c r="P148" s="421"/>
      <c r="Q148" s="421"/>
      <c r="R148" s="421"/>
    </row>
    <row r="149" spans="1:26" ht="15" customHeight="1" x14ac:dyDescent="0.25">
      <c r="A149" s="418" t="s">
        <v>72</v>
      </c>
      <c r="B149" s="418"/>
      <c r="C149" s="418"/>
      <c r="D149" s="418"/>
      <c r="E149" s="418"/>
      <c r="F149" s="418" t="s">
        <v>71</v>
      </c>
      <c r="G149" s="418"/>
      <c r="H149" s="418"/>
      <c r="I149" s="418"/>
      <c r="J149" s="418"/>
      <c r="K149" s="418"/>
      <c r="L149" s="418"/>
      <c r="M149" s="418"/>
      <c r="N149" s="418"/>
      <c r="O149" s="418"/>
      <c r="P149" s="418"/>
      <c r="Q149" s="418"/>
      <c r="R149" s="418"/>
    </row>
    <row r="150" spans="1:26" ht="15.6" customHeight="1" x14ac:dyDescent="0.25">
      <c r="A150" s="421" t="s">
        <v>96</v>
      </c>
      <c r="B150" s="421"/>
      <c r="C150" s="421"/>
      <c r="D150" s="421"/>
      <c r="E150" s="421"/>
      <c r="F150" s="418" t="s">
        <v>73</v>
      </c>
      <c r="G150" s="418"/>
      <c r="H150" s="418"/>
      <c r="I150" s="418"/>
      <c r="J150" s="418"/>
      <c r="K150" s="418"/>
      <c r="L150" s="418"/>
      <c r="M150" s="418"/>
      <c r="N150" s="418"/>
      <c r="O150" s="418"/>
      <c r="P150" s="418"/>
      <c r="Q150" s="418"/>
      <c r="R150" s="418"/>
    </row>
    <row r="151" spans="1:26" ht="15.6" customHeight="1" x14ac:dyDescent="0.25">
      <c r="A151" s="421"/>
      <c r="B151" s="421"/>
      <c r="C151" s="421"/>
      <c r="D151" s="421"/>
      <c r="E151" s="421"/>
      <c r="F151" s="421" t="s">
        <v>96</v>
      </c>
      <c r="G151" s="421"/>
      <c r="H151" s="421"/>
      <c r="I151" s="421"/>
      <c r="J151" s="421"/>
      <c r="K151" s="421"/>
      <c r="L151" s="421"/>
      <c r="M151" s="421"/>
      <c r="N151" s="421"/>
      <c r="O151" s="421"/>
      <c r="P151" s="421"/>
      <c r="Q151" s="421"/>
      <c r="R151" s="421"/>
    </row>
    <row r="152" spans="1:26" ht="15.6" customHeight="1" x14ac:dyDescent="0.25">
      <c r="A152" s="85"/>
      <c r="B152" s="85"/>
      <c r="C152" s="85"/>
      <c r="D152" s="85"/>
      <c r="E152" s="85"/>
      <c r="F152" s="85"/>
      <c r="G152" s="85"/>
      <c r="H152" s="85"/>
      <c r="I152" s="85"/>
      <c r="J152" s="85"/>
      <c r="K152" s="85"/>
      <c r="L152" s="85"/>
      <c r="M152" s="85"/>
      <c r="N152" s="85"/>
      <c r="O152" s="85"/>
      <c r="P152" s="85"/>
      <c r="Q152" s="85"/>
      <c r="R152" s="85"/>
    </row>
    <row r="153" spans="1:26" ht="15.6" customHeight="1" x14ac:dyDescent="0.25">
      <c r="A153" s="85"/>
      <c r="B153" s="85"/>
      <c r="C153" s="85"/>
      <c r="D153" s="85"/>
      <c r="E153" s="85"/>
      <c r="F153" s="85"/>
      <c r="G153" s="85"/>
      <c r="H153" s="85"/>
      <c r="I153" s="85"/>
      <c r="J153" s="85"/>
      <c r="K153" s="85"/>
      <c r="L153" s="85"/>
      <c r="M153" s="85"/>
      <c r="N153" s="85"/>
      <c r="O153" s="85"/>
      <c r="P153" s="85"/>
      <c r="Q153" s="85"/>
      <c r="R153" s="85"/>
    </row>
    <row r="154" spans="1:26" ht="15.6" customHeight="1" x14ac:dyDescent="0.25">
      <c r="A154" s="85"/>
      <c r="B154" s="85"/>
      <c r="C154" s="85"/>
      <c r="D154" s="85"/>
      <c r="E154" s="85"/>
      <c r="F154" s="85"/>
      <c r="G154" s="85"/>
      <c r="H154" s="85"/>
      <c r="I154" s="85"/>
      <c r="J154" s="85"/>
      <c r="K154" s="85"/>
      <c r="L154" s="85"/>
      <c r="M154" s="85"/>
      <c r="N154" s="85"/>
      <c r="O154" s="85"/>
      <c r="P154" s="85"/>
      <c r="Q154" s="85"/>
      <c r="R154" s="85"/>
    </row>
    <row r="155" spans="1:26" ht="15.6" customHeight="1" x14ac:dyDescent="0.25">
      <c r="A155" s="417" t="s">
        <v>180</v>
      </c>
      <c r="B155" s="417"/>
      <c r="C155" s="417"/>
      <c r="D155" s="417"/>
      <c r="E155" s="417"/>
      <c r="F155" s="417" t="s">
        <v>704</v>
      </c>
      <c r="G155" s="417"/>
      <c r="H155" s="417"/>
      <c r="I155" s="417"/>
      <c r="J155" s="417"/>
      <c r="K155" s="417"/>
      <c r="L155" s="417"/>
      <c r="M155" s="417"/>
      <c r="N155" s="417"/>
      <c r="O155" s="417"/>
      <c r="P155" s="417"/>
      <c r="Q155" s="417"/>
      <c r="R155" s="417"/>
    </row>
    <row r="156" spans="1:26" ht="15.6" customHeight="1" x14ac:dyDescent="0.25">
      <c r="A156" s="85"/>
      <c r="B156" s="85"/>
      <c r="C156" s="85"/>
      <c r="D156" s="85"/>
      <c r="E156" s="85"/>
      <c r="F156" s="85"/>
      <c r="G156" s="85"/>
      <c r="H156" s="85"/>
      <c r="I156" s="85"/>
      <c r="J156" s="85"/>
      <c r="K156" s="85"/>
      <c r="L156" s="85"/>
      <c r="M156" s="85"/>
      <c r="N156" s="85"/>
      <c r="O156" s="85"/>
      <c r="P156" s="85"/>
      <c r="Q156" s="85"/>
      <c r="R156" s="85"/>
    </row>
    <row r="157" spans="1:26" ht="15.6" customHeight="1" x14ac:dyDescent="0.25">
      <c r="A157" s="85"/>
      <c r="B157" s="85"/>
      <c r="C157" s="85"/>
      <c r="D157" s="85"/>
      <c r="E157" s="85"/>
      <c r="F157" s="85"/>
      <c r="G157" s="85"/>
      <c r="H157" s="85"/>
      <c r="I157" s="85"/>
      <c r="J157" s="85"/>
      <c r="K157" s="85"/>
      <c r="L157" s="85"/>
      <c r="M157" s="85"/>
      <c r="N157" s="85"/>
      <c r="O157" s="85"/>
      <c r="P157" s="85"/>
      <c r="Q157" s="85"/>
      <c r="R157" s="85"/>
    </row>
    <row r="158" spans="1:26" ht="15.6" customHeight="1" x14ac:dyDescent="0.25">
      <c r="A158" s="85"/>
      <c r="B158" s="85"/>
      <c r="C158" s="85"/>
      <c r="D158" s="85"/>
      <c r="E158" s="85"/>
      <c r="F158" s="85"/>
      <c r="G158" s="85"/>
      <c r="H158" s="85"/>
      <c r="I158" s="85"/>
      <c r="J158" s="85"/>
      <c r="K158" s="85"/>
      <c r="L158" s="85"/>
      <c r="M158" s="85"/>
      <c r="N158" s="85"/>
      <c r="O158" s="85"/>
      <c r="P158" s="85"/>
      <c r="Q158" s="85"/>
      <c r="R158" s="85"/>
    </row>
    <row r="159" spans="1:26" ht="15.6" customHeight="1" x14ac:dyDescent="0.25">
      <c r="A159" s="85"/>
      <c r="B159" s="85"/>
      <c r="C159" s="85"/>
      <c r="D159" s="85"/>
      <c r="E159" s="85"/>
      <c r="F159" s="85"/>
      <c r="G159" s="85"/>
      <c r="H159" s="85"/>
      <c r="I159" s="85"/>
      <c r="J159" s="85"/>
      <c r="K159" s="85"/>
      <c r="L159" s="85"/>
      <c r="M159" s="85"/>
      <c r="N159" s="85"/>
      <c r="O159" s="85"/>
      <c r="P159" s="85"/>
      <c r="Q159" s="85"/>
      <c r="R159" s="85"/>
    </row>
    <row r="160" spans="1:26" ht="15.6" customHeight="1" x14ac:dyDescent="0.25">
      <c r="A160" s="85"/>
      <c r="B160" s="85"/>
      <c r="C160" s="85"/>
      <c r="D160" s="85"/>
      <c r="E160" s="85"/>
      <c r="F160" s="85"/>
      <c r="G160" s="85"/>
      <c r="H160" s="85"/>
      <c r="I160" s="85"/>
      <c r="J160" s="85"/>
      <c r="K160" s="85"/>
      <c r="L160" s="85"/>
      <c r="M160" s="85"/>
      <c r="N160" s="85"/>
      <c r="O160" s="85"/>
      <c r="P160" s="85"/>
      <c r="Q160" s="85"/>
      <c r="R160" s="85"/>
    </row>
    <row r="161" spans="1:18" ht="15.6" customHeight="1" x14ac:dyDescent="0.25">
      <c r="A161" s="85"/>
      <c r="B161" s="85"/>
      <c r="C161" s="85"/>
      <c r="D161" s="85"/>
      <c r="E161" s="85"/>
      <c r="F161" s="85"/>
      <c r="G161" s="85"/>
      <c r="H161" s="85"/>
      <c r="I161" s="85"/>
      <c r="J161" s="85"/>
      <c r="K161" s="85"/>
      <c r="L161" s="85"/>
      <c r="M161" s="85"/>
      <c r="N161" s="85"/>
      <c r="O161" s="85"/>
      <c r="P161" s="85"/>
      <c r="Q161" s="85"/>
      <c r="R161" s="85"/>
    </row>
    <row r="162" spans="1:18" ht="15.6" customHeight="1" x14ac:dyDescent="0.25">
      <c r="A162" s="85"/>
      <c r="B162" s="85"/>
      <c r="C162" s="85"/>
      <c r="D162" s="85"/>
      <c r="E162" s="85"/>
      <c r="F162" s="85"/>
      <c r="G162" s="85"/>
      <c r="H162" s="85"/>
      <c r="I162" s="85"/>
      <c r="J162" s="85"/>
      <c r="K162" s="85"/>
      <c r="L162" s="85"/>
      <c r="M162" s="85"/>
      <c r="N162" s="85"/>
      <c r="O162" s="85"/>
      <c r="P162" s="85"/>
      <c r="Q162" s="85"/>
      <c r="R162" s="85"/>
    </row>
    <row r="163" spans="1:18" ht="15.6" customHeight="1" x14ac:dyDescent="0.25">
      <c r="A163" s="85"/>
      <c r="B163" s="85"/>
      <c r="C163" s="85"/>
      <c r="D163" s="85"/>
      <c r="E163" s="85"/>
      <c r="F163" s="85"/>
      <c r="G163" s="85"/>
      <c r="H163" s="85"/>
      <c r="I163" s="85"/>
      <c r="J163" s="85"/>
      <c r="K163" s="85"/>
      <c r="L163" s="85"/>
      <c r="M163" s="85"/>
      <c r="N163" s="85"/>
      <c r="O163" s="85"/>
      <c r="P163" s="85"/>
      <c r="Q163" s="85"/>
      <c r="R163" s="85"/>
    </row>
    <row r="164" spans="1:18" ht="15.6" customHeight="1" x14ac:dyDescent="0.25">
      <c r="A164" s="85"/>
      <c r="B164" s="85"/>
      <c r="C164" s="85"/>
      <c r="D164" s="85"/>
      <c r="E164" s="85"/>
      <c r="F164" s="85"/>
      <c r="G164" s="85"/>
      <c r="H164" s="85"/>
      <c r="I164" s="85"/>
      <c r="J164" s="85"/>
      <c r="K164" s="85"/>
      <c r="L164" s="85"/>
      <c r="M164" s="85"/>
      <c r="N164" s="85"/>
      <c r="O164" s="85"/>
      <c r="P164" s="85"/>
      <c r="Q164" s="85"/>
      <c r="R164" s="85"/>
    </row>
    <row r="165" spans="1:18" ht="15.6" customHeight="1" x14ac:dyDescent="0.25">
      <c r="A165" s="85"/>
      <c r="B165" s="85"/>
      <c r="C165" s="85"/>
      <c r="D165" s="85"/>
      <c r="E165" s="85"/>
      <c r="F165" s="85"/>
      <c r="G165" s="85"/>
      <c r="H165" s="85"/>
      <c r="I165" s="85"/>
      <c r="J165" s="85"/>
      <c r="K165" s="85"/>
      <c r="L165" s="85"/>
      <c r="M165" s="85"/>
      <c r="N165" s="85"/>
      <c r="O165" s="85"/>
      <c r="P165" s="85"/>
      <c r="Q165" s="85"/>
      <c r="R165" s="85"/>
    </row>
    <row r="166" spans="1:18" ht="15.6" customHeight="1" x14ac:dyDescent="0.25">
      <c r="A166" s="85"/>
      <c r="B166" s="85"/>
      <c r="C166" s="85"/>
      <c r="D166" s="85"/>
      <c r="E166" s="85"/>
      <c r="F166" s="85"/>
      <c r="G166" s="85"/>
      <c r="H166" s="85"/>
      <c r="I166" s="85"/>
      <c r="J166" s="85"/>
      <c r="K166" s="85"/>
      <c r="L166" s="85"/>
      <c r="M166" s="85"/>
      <c r="N166" s="85"/>
      <c r="O166" s="85"/>
      <c r="P166" s="85"/>
      <c r="Q166" s="85"/>
      <c r="R166" s="85"/>
    </row>
    <row r="167" spans="1:18" ht="15.6" customHeight="1" x14ac:dyDescent="0.25">
      <c r="A167" s="85"/>
      <c r="B167" s="85"/>
      <c r="C167" s="85"/>
      <c r="D167" s="85"/>
      <c r="E167" s="85"/>
      <c r="F167" s="85"/>
      <c r="G167" s="85"/>
      <c r="H167" s="85"/>
      <c r="I167" s="85"/>
      <c r="J167" s="85"/>
      <c r="K167" s="85"/>
      <c r="L167" s="85"/>
      <c r="M167" s="85"/>
      <c r="N167" s="85"/>
      <c r="O167" s="85"/>
      <c r="P167" s="85"/>
      <c r="Q167" s="85"/>
      <c r="R167" s="85"/>
    </row>
    <row r="168" spans="1:18" ht="15.6" customHeight="1" x14ac:dyDescent="0.25">
      <c r="A168" s="85"/>
      <c r="B168" s="85"/>
      <c r="C168" s="85"/>
      <c r="D168" s="85"/>
      <c r="E168" s="85"/>
      <c r="F168" s="85"/>
      <c r="G168" s="85"/>
      <c r="H168" s="85"/>
      <c r="I168" s="85"/>
      <c r="J168" s="85"/>
      <c r="K168" s="85"/>
      <c r="L168" s="85"/>
      <c r="M168" s="85"/>
      <c r="N168" s="85"/>
      <c r="O168" s="85"/>
      <c r="P168" s="85"/>
      <c r="Q168" s="85"/>
      <c r="R168" s="85"/>
    </row>
    <row r="169" spans="1:18" ht="15.6" customHeight="1" x14ac:dyDescent="0.25">
      <c r="A169" s="85"/>
      <c r="B169" s="85"/>
      <c r="C169" s="85"/>
      <c r="D169" s="85"/>
      <c r="E169" s="85"/>
      <c r="F169" s="85"/>
      <c r="G169" s="85"/>
      <c r="H169" s="85"/>
      <c r="I169" s="85"/>
      <c r="J169" s="85"/>
      <c r="K169" s="85"/>
      <c r="L169" s="85"/>
      <c r="M169" s="85"/>
      <c r="N169" s="85"/>
      <c r="O169" s="85"/>
      <c r="P169" s="85"/>
      <c r="Q169" s="85"/>
      <c r="R169" s="85"/>
    </row>
    <row r="170" spans="1:18" ht="15.6" customHeight="1" x14ac:dyDescent="0.25">
      <c r="A170" s="85"/>
      <c r="B170" s="85"/>
      <c r="C170" s="85"/>
      <c r="D170" s="85"/>
      <c r="E170" s="85"/>
      <c r="F170" s="85"/>
      <c r="G170" s="85"/>
      <c r="H170" s="85"/>
      <c r="I170" s="85"/>
      <c r="J170" s="85"/>
      <c r="K170" s="85"/>
      <c r="L170" s="85"/>
      <c r="M170" s="85"/>
      <c r="N170" s="85"/>
      <c r="O170" s="85"/>
      <c r="P170" s="85"/>
      <c r="Q170" s="85"/>
      <c r="R170" s="85"/>
    </row>
    <row r="171" spans="1:18" ht="15.6" customHeight="1" x14ac:dyDescent="0.25">
      <c r="A171" s="85"/>
      <c r="B171" s="85"/>
      <c r="C171" s="85"/>
      <c r="D171" s="85"/>
      <c r="E171" s="85"/>
      <c r="F171" s="85"/>
      <c r="G171" s="85"/>
      <c r="H171" s="85"/>
      <c r="I171" s="85"/>
      <c r="J171" s="85"/>
      <c r="K171" s="85"/>
      <c r="L171" s="85"/>
      <c r="M171" s="85"/>
      <c r="N171" s="85"/>
      <c r="O171" s="85"/>
      <c r="P171" s="85"/>
      <c r="Q171" s="85"/>
      <c r="R171" s="85"/>
    </row>
    <row r="172" spans="1:18" ht="15.6" customHeight="1" x14ac:dyDescent="0.25">
      <c r="A172" s="85"/>
      <c r="B172" s="85"/>
      <c r="C172" s="85"/>
      <c r="D172" s="85"/>
      <c r="E172" s="85"/>
      <c r="F172" s="85"/>
      <c r="G172" s="85"/>
      <c r="H172" s="85"/>
      <c r="I172" s="85"/>
      <c r="J172" s="85"/>
      <c r="K172" s="85"/>
      <c r="L172" s="85"/>
      <c r="M172" s="85"/>
      <c r="N172" s="85"/>
      <c r="O172" s="85"/>
      <c r="P172" s="85"/>
      <c r="Q172" s="85"/>
      <c r="R172" s="85"/>
    </row>
    <row r="173" spans="1:18" ht="15.6" customHeight="1" x14ac:dyDescent="0.25">
      <c r="A173" s="85"/>
      <c r="B173" s="85"/>
      <c r="C173" s="85"/>
      <c r="D173" s="85"/>
      <c r="E173" s="85"/>
      <c r="F173" s="85"/>
      <c r="G173" s="85"/>
      <c r="H173" s="85"/>
      <c r="I173" s="85"/>
      <c r="J173" s="85"/>
      <c r="K173" s="85"/>
      <c r="L173" s="85"/>
      <c r="M173" s="85"/>
      <c r="N173" s="85"/>
      <c r="O173" s="85"/>
      <c r="P173" s="85"/>
      <c r="Q173" s="85"/>
      <c r="R173" s="85"/>
    </row>
    <row r="174" spans="1:18" ht="15.6" customHeight="1" x14ac:dyDescent="0.25">
      <c r="A174" s="85"/>
      <c r="B174" s="85"/>
      <c r="C174" s="85"/>
      <c r="D174" s="85"/>
      <c r="E174" s="85"/>
      <c r="F174" s="85"/>
      <c r="G174" s="85"/>
      <c r="H174" s="85"/>
      <c r="I174" s="85"/>
      <c r="J174" s="85"/>
      <c r="K174" s="85"/>
      <c r="L174" s="85"/>
      <c r="M174" s="85"/>
      <c r="N174" s="85"/>
      <c r="O174" s="85"/>
      <c r="P174" s="85"/>
      <c r="Q174" s="85"/>
      <c r="R174" s="85"/>
    </row>
    <row r="175" spans="1:18" ht="62.1" customHeight="1" x14ac:dyDescent="0.25">
      <c r="A175" s="423" t="s">
        <v>1178</v>
      </c>
      <c r="B175" s="423"/>
      <c r="C175" s="423"/>
      <c r="D175" s="423"/>
      <c r="E175" s="423"/>
      <c r="F175" s="423"/>
      <c r="G175" s="423"/>
      <c r="H175" s="423"/>
      <c r="I175" s="423"/>
      <c r="J175" s="423"/>
      <c r="K175" s="423"/>
      <c r="L175" s="423"/>
      <c r="M175" s="423"/>
      <c r="N175" s="423"/>
      <c r="O175" s="423"/>
      <c r="P175" s="423"/>
      <c r="Q175" s="423"/>
      <c r="R175" s="423"/>
    </row>
    <row r="176" spans="1:18" x14ac:dyDescent="0.25">
      <c r="A176" s="85"/>
      <c r="B176" s="85"/>
      <c r="C176" s="85"/>
      <c r="D176" s="85"/>
      <c r="E176" s="85"/>
      <c r="F176" s="85"/>
      <c r="G176" s="85"/>
      <c r="H176" s="85"/>
      <c r="I176" s="85"/>
      <c r="J176" s="85"/>
      <c r="K176" s="85"/>
      <c r="L176" s="85"/>
      <c r="M176" s="85"/>
    </row>
    <row r="177" spans="1:13" ht="21.75" customHeight="1" x14ac:dyDescent="0.25">
      <c r="A177" s="62"/>
      <c r="B177" s="62"/>
      <c r="C177" s="62"/>
      <c r="D177" s="62"/>
      <c r="E177" s="62"/>
      <c r="F177" s="62"/>
      <c r="G177" s="62"/>
      <c r="H177" s="61"/>
      <c r="I177" s="61"/>
      <c r="J177" s="61"/>
      <c r="K177" s="61"/>
      <c r="L177" s="61"/>
      <c r="M177" s="61"/>
    </row>
  </sheetData>
  <autoFilter ref="A7:T146"/>
  <mergeCells count="34">
    <mergeCell ref="A175:R175"/>
    <mergeCell ref="R6:R7"/>
    <mergeCell ref="C6:C7"/>
    <mergeCell ref="D6:D7"/>
    <mergeCell ref="E6:E7"/>
    <mergeCell ref="F6:F7"/>
    <mergeCell ref="G6:G7"/>
    <mergeCell ref="I6:I7"/>
    <mergeCell ref="J6:J7"/>
    <mergeCell ref="K6:K7"/>
    <mergeCell ref="L6:L7"/>
    <mergeCell ref="A6:A7"/>
    <mergeCell ref="B6:B7"/>
    <mergeCell ref="A151:E151"/>
    <mergeCell ref="A150:E150"/>
    <mergeCell ref="A149:E149"/>
    <mergeCell ref="A1:D1"/>
    <mergeCell ref="A2:D2"/>
    <mergeCell ref="F1:R1"/>
    <mergeCell ref="F2:R2"/>
    <mergeCell ref="A4:R4"/>
    <mergeCell ref="F148:R148"/>
    <mergeCell ref="I5:M5"/>
    <mergeCell ref="M6:M7"/>
    <mergeCell ref="N6:N7"/>
    <mergeCell ref="O6:O7"/>
    <mergeCell ref="P6:P7"/>
    <mergeCell ref="Q6:Q7"/>
    <mergeCell ref="H6:H7"/>
    <mergeCell ref="F155:R155"/>
    <mergeCell ref="A155:E155"/>
    <mergeCell ref="F149:R149"/>
    <mergeCell ref="F150:R150"/>
    <mergeCell ref="F151:R151"/>
  </mergeCells>
  <pageMargins left="0.51181102362204722" right="0.23622047244094491" top="0.23622047244094491" bottom="0.23622047244094491" header="0.31496062992125984" footer="0.31496062992125984"/>
  <pageSetup paperSize="9" scale="7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opLeftCell="A43" zoomScaleNormal="100" workbookViewId="0">
      <selection activeCell="F58" sqref="F58:M58"/>
    </sheetView>
  </sheetViews>
  <sheetFormatPr defaultColWidth="9.140625" defaultRowHeight="15.75" x14ac:dyDescent="0.25"/>
  <cols>
    <col min="1" max="1" width="6.140625" style="77" customWidth="1"/>
    <col min="2" max="2" width="8.5703125" style="78" customWidth="1"/>
    <col min="3" max="3" width="21.140625" style="92" customWidth="1"/>
    <col min="4" max="4" width="7.7109375" style="92" customWidth="1"/>
    <col min="5" max="5" width="11.85546875" style="92" customWidth="1"/>
    <col min="6" max="6" width="8.5703125" style="92" customWidth="1"/>
    <col min="7" max="7" width="7.42578125" style="92" customWidth="1"/>
    <col min="8" max="9" width="12.42578125" style="92" customWidth="1"/>
    <col min="10" max="10" width="14.28515625" style="92" customWidth="1"/>
    <col min="11" max="11" width="11.7109375" style="92" customWidth="1"/>
    <col min="12" max="12" width="13.5703125" style="92" customWidth="1"/>
    <col min="13" max="13" width="11.28515625" style="92" customWidth="1"/>
    <col min="14" max="16384" width="9.140625" style="91"/>
  </cols>
  <sheetData>
    <row r="1" spans="1:14" ht="38.25" customHeight="1" x14ac:dyDescent="0.25">
      <c r="A1" s="418" t="s">
        <v>168</v>
      </c>
      <c r="B1" s="418"/>
      <c r="C1" s="418"/>
      <c r="D1" s="68"/>
      <c r="E1" s="68"/>
      <c r="F1" s="418" t="s">
        <v>106</v>
      </c>
      <c r="G1" s="418"/>
      <c r="H1" s="418"/>
      <c r="I1" s="418"/>
      <c r="J1" s="418"/>
      <c r="K1" s="418"/>
      <c r="L1" s="418"/>
      <c r="M1" s="418"/>
    </row>
    <row r="2" spans="1:14" ht="16.5" x14ac:dyDescent="0.25">
      <c r="A2" s="418"/>
      <c r="B2" s="418"/>
      <c r="C2" s="418"/>
      <c r="D2" s="68"/>
      <c r="E2" s="68"/>
      <c r="F2" s="429"/>
      <c r="G2" s="418"/>
      <c r="H2" s="418"/>
      <c r="I2" s="418"/>
      <c r="J2" s="418"/>
      <c r="K2" s="418"/>
      <c r="L2" s="418"/>
      <c r="M2" s="418"/>
    </row>
    <row r="3" spans="1:14" ht="50.25" customHeight="1" x14ac:dyDescent="0.25">
      <c r="A3" s="418" t="s">
        <v>118</v>
      </c>
      <c r="B3" s="418"/>
      <c r="C3" s="418"/>
      <c r="D3" s="418"/>
      <c r="E3" s="418"/>
      <c r="F3" s="418"/>
      <c r="G3" s="418"/>
      <c r="H3" s="418"/>
      <c r="I3" s="418"/>
      <c r="J3" s="418"/>
      <c r="K3" s="418"/>
      <c r="L3" s="418"/>
      <c r="M3" s="418"/>
    </row>
    <row r="4" spans="1:14" ht="16.5" customHeight="1" x14ac:dyDescent="0.25">
      <c r="A4" s="84"/>
      <c r="B4" s="84"/>
      <c r="C4" s="84"/>
      <c r="D4" s="84"/>
      <c r="E4" s="84"/>
      <c r="F4" s="84"/>
      <c r="G4" s="84"/>
      <c r="H4" s="84"/>
      <c r="I4" s="418" t="s">
        <v>1105</v>
      </c>
      <c r="J4" s="418"/>
      <c r="K4" s="418"/>
      <c r="L4" s="418"/>
      <c r="M4" s="418"/>
    </row>
    <row r="5" spans="1:14" ht="19.5" customHeight="1" x14ac:dyDescent="0.25">
      <c r="A5" s="419" t="s">
        <v>88</v>
      </c>
      <c r="B5" s="419" t="s">
        <v>89</v>
      </c>
      <c r="C5" s="419" t="s">
        <v>68</v>
      </c>
      <c r="D5" s="419" t="s">
        <v>90</v>
      </c>
      <c r="E5" s="419" t="s">
        <v>70</v>
      </c>
      <c r="F5" s="419" t="s">
        <v>91</v>
      </c>
      <c r="G5" s="419" t="s">
        <v>69</v>
      </c>
      <c r="H5" s="419" t="s">
        <v>92</v>
      </c>
      <c r="I5" s="419"/>
      <c r="J5" s="425" t="s">
        <v>113</v>
      </c>
      <c r="K5" s="419" t="s">
        <v>117</v>
      </c>
      <c r="L5" s="425" t="s">
        <v>116</v>
      </c>
      <c r="M5" s="419" t="s">
        <v>112</v>
      </c>
    </row>
    <row r="6" spans="1:14" ht="114.75" customHeight="1" x14ac:dyDescent="0.25">
      <c r="A6" s="419"/>
      <c r="B6" s="419"/>
      <c r="C6" s="419"/>
      <c r="D6" s="419"/>
      <c r="E6" s="419"/>
      <c r="F6" s="419"/>
      <c r="G6" s="419"/>
      <c r="H6" s="86" t="s">
        <v>102</v>
      </c>
      <c r="I6" s="86" t="s">
        <v>93</v>
      </c>
      <c r="J6" s="426"/>
      <c r="K6" s="426"/>
      <c r="L6" s="426"/>
      <c r="M6" s="419"/>
    </row>
    <row r="7" spans="1:14" ht="20.25" customHeight="1" x14ac:dyDescent="0.25">
      <c r="A7" s="86" t="s">
        <v>5</v>
      </c>
      <c r="B7" s="86" t="s">
        <v>6</v>
      </c>
      <c r="C7" s="86" t="s">
        <v>22</v>
      </c>
      <c r="D7" s="86">
        <v>1</v>
      </c>
      <c r="E7" s="86">
        <v>2</v>
      </c>
      <c r="F7" s="86">
        <v>3</v>
      </c>
      <c r="G7" s="86">
        <v>4</v>
      </c>
      <c r="H7" s="86">
        <v>5</v>
      </c>
      <c r="I7" s="86">
        <v>6</v>
      </c>
      <c r="J7" s="86">
        <v>7</v>
      </c>
      <c r="K7" s="86">
        <v>8</v>
      </c>
      <c r="L7" s="86">
        <v>9</v>
      </c>
      <c r="M7" s="86">
        <v>10</v>
      </c>
    </row>
    <row r="8" spans="1:14" s="180" customFormat="1" ht="29.25" customHeight="1" x14ac:dyDescent="0.25">
      <c r="A8" s="66"/>
      <c r="B8" s="172">
        <v>1</v>
      </c>
      <c r="C8" s="173" t="s">
        <v>186</v>
      </c>
      <c r="D8" s="178" t="s">
        <v>333</v>
      </c>
      <c r="E8" s="176" t="s">
        <v>351</v>
      </c>
      <c r="F8" s="178" t="s">
        <v>413</v>
      </c>
      <c r="G8" s="66" t="s">
        <v>53</v>
      </c>
      <c r="H8" s="67" t="s">
        <v>467</v>
      </c>
      <c r="I8" s="67" t="s">
        <v>478</v>
      </c>
      <c r="J8" s="66" t="s">
        <v>479</v>
      </c>
      <c r="K8" s="66" t="s">
        <v>479</v>
      </c>
      <c r="L8" s="66"/>
      <c r="M8" s="66" t="s">
        <v>1107</v>
      </c>
    </row>
    <row r="9" spans="1:14" s="180" customFormat="1" ht="29.25" customHeight="1" x14ac:dyDescent="0.25">
      <c r="A9" s="66"/>
      <c r="B9" s="172">
        <v>2</v>
      </c>
      <c r="C9" s="174" t="s">
        <v>199</v>
      </c>
      <c r="D9" s="66" t="s">
        <v>189</v>
      </c>
      <c r="E9" s="176">
        <v>32282</v>
      </c>
      <c r="F9" s="175" t="s">
        <v>414</v>
      </c>
      <c r="G9" s="66" t="s">
        <v>53</v>
      </c>
      <c r="H9" s="67" t="s">
        <v>468</v>
      </c>
      <c r="I9" s="67" t="s">
        <v>478</v>
      </c>
      <c r="J9" s="67"/>
      <c r="K9" s="66"/>
      <c r="L9" s="66"/>
      <c r="M9" s="66" t="s">
        <v>1132</v>
      </c>
    </row>
    <row r="10" spans="1:14" s="170" customFormat="1" ht="21" customHeight="1" x14ac:dyDescent="0.2">
      <c r="A10" s="65" t="s">
        <v>94</v>
      </c>
      <c r="B10" s="182">
        <v>3</v>
      </c>
      <c r="C10" s="197" t="s">
        <v>195</v>
      </c>
      <c r="D10" s="169" t="s">
        <v>187</v>
      </c>
      <c r="E10" s="293">
        <v>10662</v>
      </c>
      <c r="F10" s="168" t="s">
        <v>413</v>
      </c>
      <c r="G10" s="65" t="s">
        <v>53</v>
      </c>
      <c r="H10" s="79" t="s">
        <v>468</v>
      </c>
      <c r="I10" s="79" t="s">
        <v>478</v>
      </c>
      <c r="J10" s="65"/>
      <c r="K10" s="65"/>
      <c r="L10" s="65"/>
      <c r="M10" s="65"/>
    </row>
    <row r="11" spans="1:14" s="170" customFormat="1" ht="21" customHeight="1" x14ac:dyDescent="0.2">
      <c r="A11" s="65" t="s">
        <v>95</v>
      </c>
      <c r="B11" s="182">
        <v>4</v>
      </c>
      <c r="C11" s="167" t="s">
        <v>209</v>
      </c>
      <c r="D11" s="169" t="s">
        <v>187</v>
      </c>
      <c r="E11" s="293" t="s">
        <v>713</v>
      </c>
      <c r="F11" s="168" t="s">
        <v>413</v>
      </c>
      <c r="G11" s="65" t="s">
        <v>53</v>
      </c>
      <c r="H11" s="79" t="s">
        <v>469</v>
      </c>
      <c r="I11" s="79" t="s">
        <v>478</v>
      </c>
      <c r="J11" s="79"/>
      <c r="K11" s="65"/>
      <c r="L11" s="65"/>
      <c r="M11" s="65"/>
    </row>
    <row r="12" spans="1:14" s="170" customFormat="1" ht="21" customHeight="1" x14ac:dyDescent="0.2">
      <c r="A12" s="65" t="s">
        <v>115</v>
      </c>
      <c r="B12" s="182">
        <v>5</v>
      </c>
      <c r="C12" s="167" t="s">
        <v>210</v>
      </c>
      <c r="D12" s="169" t="s">
        <v>187</v>
      </c>
      <c r="E12" s="293" t="s">
        <v>714</v>
      </c>
      <c r="F12" s="168" t="s">
        <v>414</v>
      </c>
      <c r="G12" s="65" t="s">
        <v>53</v>
      </c>
      <c r="H12" s="79" t="s">
        <v>469</v>
      </c>
      <c r="I12" s="79" t="s">
        <v>478</v>
      </c>
      <c r="J12" s="79"/>
      <c r="K12" s="65"/>
      <c r="L12" s="65"/>
      <c r="M12" s="65"/>
    </row>
    <row r="13" spans="1:14" s="170" customFormat="1" ht="21" customHeight="1" x14ac:dyDescent="0.2">
      <c r="A13" s="65"/>
      <c r="B13" s="172">
        <v>6</v>
      </c>
      <c r="C13" s="174" t="s">
        <v>211</v>
      </c>
      <c r="D13" s="175" t="s">
        <v>196</v>
      </c>
      <c r="E13" s="176" t="s">
        <v>915</v>
      </c>
      <c r="F13" s="175" t="s">
        <v>413</v>
      </c>
      <c r="G13" s="66" t="s">
        <v>53</v>
      </c>
      <c r="H13" s="67" t="s">
        <v>469</v>
      </c>
      <c r="I13" s="67" t="s">
        <v>478</v>
      </c>
      <c r="J13" s="79"/>
      <c r="K13" s="65"/>
      <c r="L13" s="65"/>
      <c r="M13" s="65"/>
    </row>
    <row r="14" spans="1:14" s="170" customFormat="1" ht="21" customHeight="1" x14ac:dyDescent="0.2">
      <c r="A14" s="65" t="s">
        <v>722</v>
      </c>
      <c r="B14" s="182">
        <v>7</v>
      </c>
      <c r="C14" s="167" t="s">
        <v>212</v>
      </c>
      <c r="D14" s="169" t="s">
        <v>187</v>
      </c>
      <c r="E14" s="293">
        <v>28272</v>
      </c>
      <c r="F14" s="169" t="s">
        <v>413</v>
      </c>
      <c r="G14" s="65" t="s">
        <v>53</v>
      </c>
      <c r="H14" s="79" t="s">
        <v>469</v>
      </c>
      <c r="I14" s="79" t="s">
        <v>478</v>
      </c>
      <c r="J14" s="79"/>
      <c r="K14" s="65"/>
      <c r="L14" s="65"/>
      <c r="M14" s="65"/>
      <c r="N14" s="170" t="s">
        <v>1134</v>
      </c>
    </row>
    <row r="15" spans="1:14" s="180" customFormat="1" ht="21" customHeight="1" x14ac:dyDescent="0.25">
      <c r="A15" s="65"/>
      <c r="B15" s="172">
        <v>8</v>
      </c>
      <c r="C15" s="174" t="s">
        <v>213</v>
      </c>
      <c r="D15" s="175" t="s">
        <v>189</v>
      </c>
      <c r="E15" s="176">
        <v>36839</v>
      </c>
      <c r="F15" s="175" t="s">
        <v>414</v>
      </c>
      <c r="G15" s="66" t="s">
        <v>53</v>
      </c>
      <c r="H15" s="67" t="s">
        <v>469</v>
      </c>
      <c r="I15" s="67" t="s">
        <v>478</v>
      </c>
      <c r="J15" s="67"/>
      <c r="K15" s="66"/>
      <c r="L15" s="66"/>
      <c r="M15" s="66"/>
    </row>
    <row r="16" spans="1:14" s="180" customFormat="1" ht="21" customHeight="1" x14ac:dyDescent="0.25">
      <c r="A16" s="65"/>
      <c r="B16" s="172">
        <v>9</v>
      </c>
      <c r="C16" s="174" t="s">
        <v>214</v>
      </c>
      <c r="D16" s="175" t="s">
        <v>189</v>
      </c>
      <c r="E16" s="176">
        <v>39874</v>
      </c>
      <c r="F16" s="175" t="s">
        <v>413</v>
      </c>
      <c r="G16" s="66" t="s">
        <v>53</v>
      </c>
      <c r="H16" s="67" t="s">
        <v>469</v>
      </c>
      <c r="I16" s="67" t="s">
        <v>478</v>
      </c>
      <c r="J16" s="67"/>
      <c r="K16" s="66"/>
      <c r="L16" s="66"/>
      <c r="M16" s="66"/>
    </row>
    <row r="17" spans="1:14" s="56" customFormat="1" ht="39" customHeight="1" x14ac:dyDescent="0.2">
      <c r="A17" s="37" t="s">
        <v>723</v>
      </c>
      <c r="B17" s="182">
        <v>10</v>
      </c>
      <c r="C17" s="167" t="s">
        <v>263</v>
      </c>
      <c r="D17" s="168" t="s">
        <v>187</v>
      </c>
      <c r="E17" s="293" t="s">
        <v>754</v>
      </c>
      <c r="F17" s="168" t="s">
        <v>414</v>
      </c>
      <c r="G17" s="65" t="s">
        <v>53</v>
      </c>
      <c r="H17" s="79" t="s">
        <v>470</v>
      </c>
      <c r="I17" s="79" t="s">
        <v>478</v>
      </c>
      <c r="J17" s="65" t="s">
        <v>479</v>
      </c>
      <c r="K17" s="65" t="s">
        <v>479</v>
      </c>
      <c r="L17" s="37"/>
      <c r="M17" s="65" t="s">
        <v>1113</v>
      </c>
    </row>
    <row r="18" spans="1:14" ht="23.25" customHeight="1" x14ac:dyDescent="0.25">
      <c r="A18" s="39"/>
      <c r="B18" s="172">
        <v>11</v>
      </c>
      <c r="C18" s="153" t="s">
        <v>264</v>
      </c>
      <c r="D18" s="175" t="s">
        <v>196</v>
      </c>
      <c r="E18" s="176">
        <v>12785</v>
      </c>
      <c r="F18" s="175" t="s">
        <v>414</v>
      </c>
      <c r="G18" s="66" t="s">
        <v>53</v>
      </c>
      <c r="H18" s="67" t="s">
        <v>470</v>
      </c>
      <c r="I18" s="67" t="s">
        <v>478</v>
      </c>
      <c r="J18" s="66"/>
      <c r="K18" s="66"/>
      <c r="L18" s="39"/>
      <c r="M18" s="66"/>
    </row>
    <row r="19" spans="1:14" s="170" customFormat="1" ht="22.5" customHeight="1" x14ac:dyDescent="0.2">
      <c r="A19" s="65" t="s">
        <v>826</v>
      </c>
      <c r="B19" s="182">
        <v>12</v>
      </c>
      <c r="C19" s="167" t="s">
        <v>265</v>
      </c>
      <c r="D19" s="169" t="s">
        <v>187</v>
      </c>
      <c r="E19" s="293">
        <v>21782</v>
      </c>
      <c r="F19" s="168" t="s">
        <v>414</v>
      </c>
      <c r="G19" s="65" t="s">
        <v>53</v>
      </c>
      <c r="H19" s="79" t="s">
        <v>470</v>
      </c>
      <c r="I19" s="79" t="s">
        <v>478</v>
      </c>
      <c r="J19" s="65"/>
      <c r="K19" s="65"/>
      <c r="L19" s="65"/>
      <c r="M19" s="65"/>
    </row>
    <row r="20" spans="1:14" s="180" customFormat="1" ht="22.5" customHeight="1" x14ac:dyDescent="0.25">
      <c r="A20" s="66"/>
      <c r="B20" s="172">
        <v>13</v>
      </c>
      <c r="C20" s="174" t="s">
        <v>266</v>
      </c>
      <c r="D20" s="178" t="s">
        <v>196</v>
      </c>
      <c r="E20" s="176">
        <v>23174</v>
      </c>
      <c r="F20" s="175" t="s">
        <v>413</v>
      </c>
      <c r="G20" s="66" t="s">
        <v>53</v>
      </c>
      <c r="H20" s="67" t="s">
        <v>470</v>
      </c>
      <c r="I20" s="67" t="s">
        <v>478</v>
      </c>
      <c r="J20" s="66"/>
      <c r="K20" s="66"/>
      <c r="L20" s="66"/>
      <c r="M20" s="66"/>
    </row>
    <row r="21" spans="1:14" s="170" customFormat="1" ht="22.5" customHeight="1" x14ac:dyDescent="0.2">
      <c r="A21" s="65" t="s">
        <v>827</v>
      </c>
      <c r="B21" s="182">
        <v>14</v>
      </c>
      <c r="C21" s="167" t="s">
        <v>256</v>
      </c>
      <c r="D21" s="169" t="s">
        <v>187</v>
      </c>
      <c r="E21" s="293" t="s">
        <v>376</v>
      </c>
      <c r="F21" s="168" t="s">
        <v>414</v>
      </c>
      <c r="G21" s="65" t="s">
        <v>53</v>
      </c>
      <c r="H21" s="79" t="s">
        <v>470</v>
      </c>
      <c r="I21" s="79" t="s">
        <v>478</v>
      </c>
      <c r="J21" s="65" t="s">
        <v>479</v>
      </c>
      <c r="K21" s="65" t="s">
        <v>479</v>
      </c>
      <c r="L21" s="65" t="s">
        <v>479</v>
      </c>
      <c r="M21" s="65"/>
      <c r="N21" s="56" t="s">
        <v>1129</v>
      </c>
    </row>
    <row r="22" spans="1:14" s="180" customFormat="1" ht="22.5" customHeight="1" x14ac:dyDescent="0.25">
      <c r="A22" s="66"/>
      <c r="B22" s="172">
        <v>15</v>
      </c>
      <c r="C22" s="174" t="s">
        <v>257</v>
      </c>
      <c r="D22" s="178" t="s">
        <v>196</v>
      </c>
      <c r="E22" s="176" t="s">
        <v>377</v>
      </c>
      <c r="F22" s="175" t="s">
        <v>413</v>
      </c>
      <c r="G22" s="66" t="s">
        <v>53</v>
      </c>
      <c r="H22" s="67" t="s">
        <v>470</v>
      </c>
      <c r="I22" s="67" t="s">
        <v>478</v>
      </c>
      <c r="J22" s="66" t="s">
        <v>479</v>
      </c>
      <c r="K22" s="66" t="s">
        <v>479</v>
      </c>
      <c r="L22" s="66" t="s">
        <v>479</v>
      </c>
      <c r="M22" s="66"/>
    </row>
    <row r="23" spans="1:14" s="180" customFormat="1" ht="35.25" customHeight="1" x14ac:dyDescent="0.25">
      <c r="A23" s="66"/>
      <c r="B23" s="172">
        <v>16</v>
      </c>
      <c r="C23" s="173" t="s">
        <v>767</v>
      </c>
      <c r="D23" s="178" t="s">
        <v>196</v>
      </c>
      <c r="E23" s="176">
        <v>28207</v>
      </c>
      <c r="F23" s="175" t="s">
        <v>413</v>
      </c>
      <c r="G23" s="66" t="s">
        <v>53</v>
      </c>
      <c r="H23" s="67" t="s">
        <v>470</v>
      </c>
      <c r="I23" s="67" t="s">
        <v>478</v>
      </c>
      <c r="J23" s="66"/>
      <c r="K23" s="66"/>
      <c r="L23" s="66"/>
      <c r="M23" s="66" t="s">
        <v>1117</v>
      </c>
    </row>
    <row r="24" spans="1:14" s="170" customFormat="1" ht="33.75" customHeight="1" x14ac:dyDescent="0.2">
      <c r="A24" s="65" t="s">
        <v>828</v>
      </c>
      <c r="B24" s="182">
        <v>17</v>
      </c>
      <c r="C24" s="167" t="s">
        <v>239</v>
      </c>
      <c r="D24" s="169" t="s">
        <v>187</v>
      </c>
      <c r="E24" s="293" t="s">
        <v>757</v>
      </c>
      <c r="F24" s="168" t="s">
        <v>413</v>
      </c>
      <c r="G24" s="65" t="s">
        <v>53</v>
      </c>
      <c r="H24" s="79" t="s">
        <v>470</v>
      </c>
      <c r="I24" s="79" t="s">
        <v>478</v>
      </c>
      <c r="J24" s="65"/>
      <c r="K24" s="65"/>
      <c r="L24" s="65"/>
      <c r="M24" s="65" t="s">
        <v>1114</v>
      </c>
    </row>
    <row r="25" spans="1:14" s="170" customFormat="1" ht="33.75" customHeight="1" x14ac:dyDescent="0.2">
      <c r="A25" s="65" t="s">
        <v>829</v>
      </c>
      <c r="B25" s="182">
        <v>18</v>
      </c>
      <c r="C25" s="294" t="s">
        <v>760</v>
      </c>
      <c r="D25" s="169" t="s">
        <v>187</v>
      </c>
      <c r="E25" s="293">
        <v>27902</v>
      </c>
      <c r="F25" s="168" t="s">
        <v>414</v>
      </c>
      <c r="G25" s="65" t="s">
        <v>53</v>
      </c>
      <c r="H25" s="79" t="s">
        <v>470</v>
      </c>
      <c r="I25" s="79" t="s">
        <v>478</v>
      </c>
      <c r="J25" s="65"/>
      <c r="K25" s="65"/>
      <c r="L25" s="65"/>
      <c r="M25" s="65" t="s">
        <v>1114</v>
      </c>
    </row>
    <row r="26" spans="1:14" s="180" customFormat="1" ht="21.75" customHeight="1" x14ac:dyDescent="0.25">
      <c r="A26" s="66"/>
      <c r="B26" s="172">
        <v>19</v>
      </c>
      <c r="C26" s="153" t="s">
        <v>761</v>
      </c>
      <c r="D26" s="178" t="s">
        <v>196</v>
      </c>
      <c r="E26" s="176">
        <v>30007</v>
      </c>
      <c r="F26" s="175" t="s">
        <v>413</v>
      </c>
      <c r="G26" s="66" t="s">
        <v>53</v>
      </c>
      <c r="H26" s="67" t="s">
        <v>470</v>
      </c>
      <c r="I26" s="67" t="s">
        <v>478</v>
      </c>
      <c r="J26" s="66"/>
      <c r="K26" s="66"/>
      <c r="L26" s="66"/>
      <c r="M26" s="66"/>
    </row>
    <row r="27" spans="1:14" s="180" customFormat="1" ht="21.75" customHeight="1" x14ac:dyDescent="0.25">
      <c r="A27" s="66"/>
      <c r="B27" s="172">
        <v>20</v>
      </c>
      <c r="C27" s="153" t="s">
        <v>762</v>
      </c>
      <c r="D27" s="175" t="s">
        <v>189</v>
      </c>
      <c r="E27" s="176">
        <v>38451</v>
      </c>
      <c r="F27" s="175" t="s">
        <v>413</v>
      </c>
      <c r="G27" s="66" t="s">
        <v>53</v>
      </c>
      <c r="H27" s="67" t="s">
        <v>470</v>
      </c>
      <c r="I27" s="67" t="s">
        <v>478</v>
      </c>
      <c r="J27" s="66"/>
      <c r="K27" s="66"/>
      <c r="L27" s="66"/>
      <c r="M27" s="66"/>
    </row>
    <row r="28" spans="1:14" s="180" customFormat="1" ht="21.75" customHeight="1" x14ac:dyDescent="0.25">
      <c r="A28" s="66"/>
      <c r="B28" s="172">
        <v>21</v>
      </c>
      <c r="C28" s="153" t="s">
        <v>763</v>
      </c>
      <c r="D28" s="175" t="s">
        <v>189</v>
      </c>
      <c r="E28" s="176">
        <v>40641</v>
      </c>
      <c r="F28" s="175" t="s">
        <v>413</v>
      </c>
      <c r="G28" s="66" t="s">
        <v>53</v>
      </c>
      <c r="H28" s="67" t="s">
        <v>470</v>
      </c>
      <c r="I28" s="67" t="s">
        <v>478</v>
      </c>
      <c r="J28" s="66"/>
      <c r="K28" s="66"/>
      <c r="L28" s="66"/>
      <c r="M28" s="66"/>
    </row>
    <row r="29" spans="1:14" s="180" customFormat="1" ht="21.75" customHeight="1" x14ac:dyDescent="0.25">
      <c r="A29" s="66"/>
      <c r="B29" s="172">
        <v>22</v>
      </c>
      <c r="C29" s="153" t="s">
        <v>764</v>
      </c>
      <c r="D29" s="175" t="s">
        <v>189</v>
      </c>
      <c r="E29" s="176">
        <v>42779</v>
      </c>
      <c r="F29" s="175" t="s">
        <v>414</v>
      </c>
      <c r="G29" s="66" t="s">
        <v>53</v>
      </c>
      <c r="H29" s="67" t="s">
        <v>470</v>
      </c>
      <c r="I29" s="67" t="s">
        <v>478</v>
      </c>
      <c r="J29" s="66"/>
      <c r="K29" s="66"/>
      <c r="L29" s="66"/>
      <c r="M29" s="66"/>
    </row>
    <row r="30" spans="1:14" s="56" customFormat="1" ht="22.5" customHeight="1" x14ac:dyDescent="0.2">
      <c r="A30" s="37" t="s">
        <v>830</v>
      </c>
      <c r="B30" s="182">
        <v>23</v>
      </c>
      <c r="C30" s="41" t="s">
        <v>270</v>
      </c>
      <c r="D30" s="34" t="s">
        <v>187</v>
      </c>
      <c r="E30" s="295">
        <v>23621</v>
      </c>
      <c r="F30" s="34" t="s">
        <v>413</v>
      </c>
      <c r="G30" s="65" t="s">
        <v>53</v>
      </c>
      <c r="H30" s="79" t="s">
        <v>471</v>
      </c>
      <c r="I30" s="79" t="s">
        <v>478</v>
      </c>
      <c r="J30" s="88"/>
      <c r="K30" s="37"/>
      <c r="L30" s="37"/>
      <c r="M30" s="65" t="s">
        <v>1114</v>
      </c>
    </row>
    <row r="31" spans="1:14" ht="21" customHeight="1" x14ac:dyDescent="0.25">
      <c r="A31" s="37"/>
      <c r="B31" s="172">
        <v>24</v>
      </c>
      <c r="C31" s="35" t="s">
        <v>271</v>
      </c>
      <c r="D31" s="36" t="s">
        <v>189</v>
      </c>
      <c r="E31" s="126" t="s">
        <v>380</v>
      </c>
      <c r="F31" s="36" t="s">
        <v>414</v>
      </c>
      <c r="G31" s="66" t="s">
        <v>53</v>
      </c>
      <c r="H31" s="67" t="s">
        <v>471</v>
      </c>
      <c r="I31" s="67" t="s">
        <v>478</v>
      </c>
      <c r="J31" s="38"/>
      <c r="K31" s="39"/>
      <c r="L31" s="39"/>
      <c r="M31" s="39"/>
    </row>
    <row r="32" spans="1:14" s="56" customFormat="1" ht="22.5" customHeight="1" x14ac:dyDescent="0.2">
      <c r="A32" s="37" t="s">
        <v>831</v>
      </c>
      <c r="B32" s="182">
        <v>25</v>
      </c>
      <c r="C32" s="41" t="s">
        <v>272</v>
      </c>
      <c r="D32" s="34" t="s">
        <v>187</v>
      </c>
      <c r="E32" s="295" t="s">
        <v>381</v>
      </c>
      <c r="F32" s="34" t="s">
        <v>414</v>
      </c>
      <c r="G32" s="65" t="s">
        <v>53</v>
      </c>
      <c r="H32" s="79" t="s">
        <v>471</v>
      </c>
      <c r="I32" s="79" t="s">
        <v>478</v>
      </c>
      <c r="J32" s="88"/>
      <c r="K32" s="37"/>
      <c r="L32" s="37"/>
      <c r="M32" s="65" t="s">
        <v>1114</v>
      </c>
    </row>
    <row r="33" spans="1:14" s="56" customFormat="1" ht="18" customHeight="1" x14ac:dyDescent="0.2">
      <c r="A33" s="37"/>
      <c r="B33" s="172">
        <v>26</v>
      </c>
      <c r="C33" s="35" t="s">
        <v>273</v>
      </c>
      <c r="D33" s="36" t="s">
        <v>196</v>
      </c>
      <c r="E33" s="126" t="s">
        <v>382</v>
      </c>
      <c r="F33" s="36" t="s">
        <v>413</v>
      </c>
      <c r="G33" s="66" t="s">
        <v>53</v>
      </c>
      <c r="H33" s="67" t="s">
        <v>471</v>
      </c>
      <c r="I33" s="67" t="s">
        <v>478</v>
      </c>
      <c r="J33" s="88"/>
      <c r="K33" s="37"/>
      <c r="L33" s="37"/>
      <c r="M33" s="37"/>
    </row>
    <row r="34" spans="1:14" ht="18" customHeight="1" x14ac:dyDescent="0.25">
      <c r="A34" s="37"/>
      <c r="B34" s="172">
        <v>27</v>
      </c>
      <c r="C34" s="35" t="s">
        <v>274</v>
      </c>
      <c r="D34" s="36" t="s">
        <v>189</v>
      </c>
      <c r="E34" s="126">
        <v>38241</v>
      </c>
      <c r="F34" s="36" t="s">
        <v>414</v>
      </c>
      <c r="G34" s="66" t="s">
        <v>53</v>
      </c>
      <c r="H34" s="67" t="s">
        <v>471</v>
      </c>
      <c r="I34" s="67" t="s">
        <v>478</v>
      </c>
      <c r="J34" s="38"/>
      <c r="K34" s="39"/>
      <c r="L34" s="39"/>
      <c r="M34" s="90"/>
    </row>
    <row r="35" spans="1:14" s="56" customFormat="1" ht="18" customHeight="1" x14ac:dyDescent="0.2">
      <c r="A35" s="37" t="s">
        <v>832</v>
      </c>
      <c r="B35" s="182">
        <v>28</v>
      </c>
      <c r="C35" s="41" t="s">
        <v>287</v>
      </c>
      <c r="D35" s="34" t="s">
        <v>187</v>
      </c>
      <c r="E35" s="295" t="s">
        <v>389</v>
      </c>
      <c r="F35" s="34" t="s">
        <v>414</v>
      </c>
      <c r="G35" s="65" t="s">
        <v>53</v>
      </c>
      <c r="H35" s="79" t="s">
        <v>472</v>
      </c>
      <c r="I35" s="79" t="s">
        <v>478</v>
      </c>
      <c r="J35" s="88"/>
      <c r="K35" s="37"/>
      <c r="L35" s="37"/>
      <c r="M35" s="296"/>
      <c r="N35" s="56" t="s">
        <v>1129</v>
      </c>
    </row>
    <row r="36" spans="1:14" ht="18" customHeight="1" x14ac:dyDescent="0.25">
      <c r="A36" s="37"/>
      <c r="B36" s="172">
        <v>29</v>
      </c>
      <c r="C36" s="35" t="s">
        <v>244</v>
      </c>
      <c r="D36" s="36" t="s">
        <v>196</v>
      </c>
      <c r="E36" s="126" t="s">
        <v>390</v>
      </c>
      <c r="F36" s="42" t="s">
        <v>413</v>
      </c>
      <c r="G36" s="66" t="s">
        <v>53</v>
      </c>
      <c r="H36" s="67" t="s">
        <v>472</v>
      </c>
      <c r="I36" s="67" t="s">
        <v>478</v>
      </c>
      <c r="J36" s="38"/>
      <c r="K36" s="39"/>
      <c r="L36" s="39"/>
      <c r="M36" s="90" t="s">
        <v>708</v>
      </c>
    </row>
    <row r="37" spans="1:14" s="56" customFormat="1" ht="18" customHeight="1" x14ac:dyDescent="0.2">
      <c r="A37" s="37" t="s">
        <v>835</v>
      </c>
      <c r="B37" s="182">
        <v>30</v>
      </c>
      <c r="C37" s="41" t="s">
        <v>293</v>
      </c>
      <c r="D37" s="43" t="s">
        <v>187</v>
      </c>
      <c r="E37" s="295" t="s">
        <v>395</v>
      </c>
      <c r="F37" s="43" t="s">
        <v>414</v>
      </c>
      <c r="G37" s="65" t="s">
        <v>53</v>
      </c>
      <c r="H37" s="79" t="s">
        <v>472</v>
      </c>
      <c r="I37" s="79" t="s">
        <v>478</v>
      </c>
      <c r="J37" s="88"/>
      <c r="K37" s="37"/>
      <c r="L37" s="37"/>
      <c r="M37" s="296" t="s">
        <v>708</v>
      </c>
    </row>
    <row r="38" spans="1:14" s="56" customFormat="1" ht="18" customHeight="1" x14ac:dyDescent="0.2">
      <c r="A38" s="37"/>
      <c r="B38" s="172">
        <v>31</v>
      </c>
      <c r="C38" s="35" t="s">
        <v>278</v>
      </c>
      <c r="D38" s="44" t="s">
        <v>196</v>
      </c>
      <c r="E38" s="126">
        <v>27930</v>
      </c>
      <c r="F38" s="44" t="s">
        <v>413</v>
      </c>
      <c r="G38" s="66" t="s">
        <v>53</v>
      </c>
      <c r="H38" s="67" t="s">
        <v>472</v>
      </c>
      <c r="I38" s="67" t="s">
        <v>478</v>
      </c>
      <c r="J38" s="88"/>
      <c r="K38" s="37"/>
      <c r="L38" s="37"/>
      <c r="M38" s="37"/>
    </row>
    <row r="39" spans="1:14" ht="18" customHeight="1" x14ac:dyDescent="0.25">
      <c r="A39" s="37"/>
      <c r="B39" s="172">
        <v>32</v>
      </c>
      <c r="C39" s="35" t="s">
        <v>294</v>
      </c>
      <c r="D39" s="44" t="s">
        <v>189</v>
      </c>
      <c r="E39" s="126">
        <v>38077</v>
      </c>
      <c r="F39" s="44" t="s">
        <v>414</v>
      </c>
      <c r="G39" s="66" t="s">
        <v>53</v>
      </c>
      <c r="H39" s="67" t="s">
        <v>472</v>
      </c>
      <c r="I39" s="67" t="s">
        <v>478</v>
      </c>
      <c r="J39" s="38"/>
      <c r="K39" s="39"/>
      <c r="L39" s="39"/>
      <c r="M39" s="39"/>
    </row>
    <row r="40" spans="1:14" ht="18" customHeight="1" x14ac:dyDescent="0.25">
      <c r="A40" s="37"/>
      <c r="B40" s="172">
        <v>33</v>
      </c>
      <c r="C40" s="35" t="s">
        <v>295</v>
      </c>
      <c r="D40" s="44" t="s">
        <v>189</v>
      </c>
      <c r="E40" s="126">
        <v>39326</v>
      </c>
      <c r="F40" s="44" t="s">
        <v>414</v>
      </c>
      <c r="G40" s="66" t="s">
        <v>53</v>
      </c>
      <c r="H40" s="67" t="s">
        <v>472</v>
      </c>
      <c r="I40" s="67" t="s">
        <v>478</v>
      </c>
      <c r="J40" s="38"/>
      <c r="K40" s="39"/>
      <c r="L40" s="39"/>
      <c r="M40" s="39"/>
    </row>
    <row r="41" spans="1:14" s="56" customFormat="1" ht="18" customHeight="1" x14ac:dyDescent="0.2">
      <c r="A41" s="37" t="s">
        <v>836</v>
      </c>
      <c r="B41" s="182">
        <v>34</v>
      </c>
      <c r="C41" s="112" t="s">
        <v>311</v>
      </c>
      <c r="D41" s="43" t="s">
        <v>187</v>
      </c>
      <c r="E41" s="295" t="s">
        <v>400</v>
      </c>
      <c r="F41" s="43" t="s">
        <v>414</v>
      </c>
      <c r="G41" s="65" t="s">
        <v>53</v>
      </c>
      <c r="H41" s="79" t="s">
        <v>473</v>
      </c>
      <c r="I41" s="79" t="s">
        <v>478</v>
      </c>
      <c r="J41" s="88"/>
      <c r="K41" s="37"/>
      <c r="L41" s="37"/>
      <c r="M41" s="37"/>
    </row>
    <row r="42" spans="1:14" ht="18" customHeight="1" x14ac:dyDescent="0.25">
      <c r="A42" s="37"/>
      <c r="B42" s="172">
        <v>35</v>
      </c>
      <c r="C42" s="128" t="s">
        <v>312</v>
      </c>
      <c r="D42" s="45" t="s">
        <v>196</v>
      </c>
      <c r="E42" s="126" t="s">
        <v>401</v>
      </c>
      <c r="F42" s="45" t="s">
        <v>413</v>
      </c>
      <c r="G42" s="66" t="s">
        <v>53</v>
      </c>
      <c r="H42" s="67" t="s">
        <v>473</v>
      </c>
      <c r="I42" s="67" t="s">
        <v>478</v>
      </c>
      <c r="J42" s="38"/>
      <c r="K42" s="39"/>
      <c r="L42" s="39"/>
      <c r="M42" s="39"/>
    </row>
    <row r="43" spans="1:14" ht="18" customHeight="1" x14ac:dyDescent="0.25">
      <c r="A43" s="37"/>
      <c r="B43" s="172">
        <v>36</v>
      </c>
      <c r="C43" s="128" t="s">
        <v>313</v>
      </c>
      <c r="D43" s="45" t="s">
        <v>189</v>
      </c>
      <c r="E43" s="126" t="s">
        <v>778</v>
      </c>
      <c r="F43" s="45" t="s">
        <v>415</v>
      </c>
      <c r="G43" s="66" t="s">
        <v>53</v>
      </c>
      <c r="H43" s="67" t="s">
        <v>473</v>
      </c>
      <c r="I43" s="67" t="s">
        <v>478</v>
      </c>
      <c r="J43" s="38"/>
      <c r="K43" s="39"/>
      <c r="L43" s="39"/>
      <c r="M43" s="39"/>
    </row>
    <row r="44" spans="1:14" ht="18" customHeight="1" x14ac:dyDescent="0.25">
      <c r="A44" s="37"/>
      <c r="B44" s="172">
        <v>37</v>
      </c>
      <c r="C44" s="128" t="s">
        <v>314</v>
      </c>
      <c r="D44" s="45" t="s">
        <v>197</v>
      </c>
      <c r="E44" s="126">
        <v>30746</v>
      </c>
      <c r="F44" s="45" t="s">
        <v>413</v>
      </c>
      <c r="G44" s="66" t="s">
        <v>53</v>
      </c>
      <c r="H44" s="67" t="s">
        <v>473</v>
      </c>
      <c r="I44" s="67" t="s">
        <v>478</v>
      </c>
      <c r="J44" s="38"/>
      <c r="K44" s="39"/>
      <c r="L44" s="39"/>
      <c r="M44" s="39"/>
    </row>
    <row r="45" spans="1:14" s="56" customFormat="1" ht="18" customHeight="1" x14ac:dyDescent="0.2">
      <c r="A45" s="37"/>
      <c r="B45" s="172">
        <v>38</v>
      </c>
      <c r="C45" s="113" t="s">
        <v>315</v>
      </c>
      <c r="D45" s="45" t="s">
        <v>192</v>
      </c>
      <c r="E45" s="126">
        <v>38784</v>
      </c>
      <c r="F45" s="45" t="s">
        <v>413</v>
      </c>
      <c r="G45" s="66" t="s">
        <v>53</v>
      </c>
      <c r="H45" s="67" t="s">
        <v>473</v>
      </c>
      <c r="I45" s="67" t="s">
        <v>478</v>
      </c>
      <c r="J45" s="88"/>
      <c r="K45" s="37"/>
      <c r="L45" s="37"/>
      <c r="M45" s="37"/>
    </row>
    <row r="46" spans="1:14" ht="18" customHeight="1" x14ac:dyDescent="0.25">
      <c r="A46" s="37"/>
      <c r="B46" s="172">
        <v>39</v>
      </c>
      <c r="C46" s="113" t="s">
        <v>316</v>
      </c>
      <c r="D46" s="45" t="s">
        <v>192</v>
      </c>
      <c r="E46" s="126" t="s">
        <v>402</v>
      </c>
      <c r="F46" s="45" t="s">
        <v>414</v>
      </c>
      <c r="G46" s="66" t="s">
        <v>53</v>
      </c>
      <c r="H46" s="67" t="s">
        <v>473</v>
      </c>
      <c r="I46" s="67" t="s">
        <v>478</v>
      </c>
      <c r="J46" s="38"/>
      <c r="K46" s="39"/>
      <c r="L46" s="39"/>
      <c r="M46" s="39"/>
    </row>
    <row r="47" spans="1:14" ht="18" customHeight="1" x14ac:dyDescent="0.25">
      <c r="A47" s="37"/>
      <c r="B47" s="172">
        <v>40</v>
      </c>
      <c r="C47" s="113" t="s">
        <v>317</v>
      </c>
      <c r="D47" s="45" t="s">
        <v>192</v>
      </c>
      <c r="E47" s="126">
        <v>43689</v>
      </c>
      <c r="F47" s="45" t="s">
        <v>414</v>
      </c>
      <c r="G47" s="66" t="s">
        <v>53</v>
      </c>
      <c r="H47" s="67" t="s">
        <v>473</v>
      </c>
      <c r="I47" s="67" t="s">
        <v>478</v>
      </c>
      <c r="J47" s="38"/>
      <c r="K47" s="39"/>
      <c r="L47" s="39"/>
      <c r="M47" s="39"/>
    </row>
    <row r="48" spans="1:14" ht="33.75" customHeight="1" x14ac:dyDescent="0.25">
      <c r="A48" s="37"/>
      <c r="B48" s="172">
        <v>41</v>
      </c>
      <c r="C48" s="38" t="s">
        <v>307</v>
      </c>
      <c r="D48" s="46" t="s">
        <v>196</v>
      </c>
      <c r="E48" s="126">
        <v>22143</v>
      </c>
      <c r="F48" s="46" t="s">
        <v>413</v>
      </c>
      <c r="G48" s="66" t="s">
        <v>53</v>
      </c>
      <c r="H48" s="67" t="s">
        <v>473</v>
      </c>
      <c r="I48" s="67" t="s">
        <v>478</v>
      </c>
      <c r="J48" s="38"/>
      <c r="K48" s="39"/>
      <c r="L48" s="39"/>
      <c r="M48" s="66" t="s">
        <v>1170</v>
      </c>
    </row>
    <row r="49" spans="1:13" ht="22.5" customHeight="1" x14ac:dyDescent="0.25">
      <c r="A49" s="37"/>
      <c r="B49" s="172">
        <v>42</v>
      </c>
      <c r="C49" s="35" t="s">
        <v>330</v>
      </c>
      <c r="D49" s="46" t="s">
        <v>331</v>
      </c>
      <c r="E49" s="126" t="s">
        <v>408</v>
      </c>
      <c r="F49" s="45" t="s">
        <v>414</v>
      </c>
      <c r="G49" s="66" t="s">
        <v>53</v>
      </c>
      <c r="H49" s="67" t="s">
        <v>474</v>
      </c>
      <c r="I49" s="67" t="s">
        <v>478</v>
      </c>
      <c r="J49" s="38"/>
      <c r="K49" s="39"/>
      <c r="L49" s="39"/>
      <c r="M49" s="66" t="s">
        <v>1152</v>
      </c>
    </row>
    <row r="50" spans="1:13" ht="33.75" customHeight="1" x14ac:dyDescent="0.25">
      <c r="A50" s="37"/>
      <c r="B50" s="172">
        <v>43</v>
      </c>
      <c r="C50" s="38" t="s">
        <v>337</v>
      </c>
      <c r="D50" s="46" t="s">
        <v>192</v>
      </c>
      <c r="E50" s="126">
        <v>41061</v>
      </c>
      <c r="F50" s="46" t="s">
        <v>413</v>
      </c>
      <c r="G50" s="66" t="s">
        <v>53</v>
      </c>
      <c r="H50" s="67" t="s">
        <v>475</v>
      </c>
      <c r="I50" s="67" t="s">
        <v>478</v>
      </c>
      <c r="J50" s="38"/>
      <c r="K50" s="39"/>
      <c r="L50" s="39"/>
      <c r="M50" s="66" t="s">
        <v>1154</v>
      </c>
    </row>
    <row r="51" spans="1:13" s="56" customFormat="1" ht="30.75" customHeight="1" x14ac:dyDescent="0.2">
      <c r="A51" s="37" t="s">
        <v>837</v>
      </c>
      <c r="B51" s="182">
        <v>44</v>
      </c>
      <c r="C51" s="79" t="s">
        <v>347</v>
      </c>
      <c r="D51" s="65" t="s">
        <v>187</v>
      </c>
      <c r="E51" s="293">
        <v>22878</v>
      </c>
      <c r="F51" s="65" t="s">
        <v>413</v>
      </c>
      <c r="G51" s="65" t="s">
        <v>53</v>
      </c>
      <c r="H51" s="79" t="s">
        <v>477</v>
      </c>
      <c r="I51" s="79" t="s">
        <v>478</v>
      </c>
      <c r="J51" s="37"/>
      <c r="K51" s="37"/>
      <c r="L51" s="37"/>
      <c r="M51" s="65" t="s">
        <v>1114</v>
      </c>
    </row>
    <row r="52" spans="1:13" ht="23.25" customHeight="1" x14ac:dyDescent="0.25">
      <c r="A52" s="37"/>
      <c r="B52" s="172">
        <v>45</v>
      </c>
      <c r="C52" s="67" t="s">
        <v>348</v>
      </c>
      <c r="D52" s="66" t="s">
        <v>220</v>
      </c>
      <c r="E52" s="176" t="s">
        <v>648</v>
      </c>
      <c r="F52" s="66" t="s">
        <v>414</v>
      </c>
      <c r="G52" s="66" t="s">
        <v>53</v>
      </c>
      <c r="H52" s="67" t="s">
        <v>477</v>
      </c>
      <c r="I52" s="67" t="s">
        <v>478</v>
      </c>
      <c r="J52" s="38"/>
      <c r="K52" s="39"/>
      <c r="L52" s="39"/>
      <c r="M52" s="90"/>
    </row>
    <row r="53" spans="1:13" s="56" customFormat="1" ht="23.25" customHeight="1" x14ac:dyDescent="0.2">
      <c r="A53" s="37"/>
      <c r="B53" s="172">
        <v>46</v>
      </c>
      <c r="C53" s="67" t="s">
        <v>349</v>
      </c>
      <c r="D53" s="66" t="s">
        <v>189</v>
      </c>
      <c r="E53" s="176" t="s">
        <v>784</v>
      </c>
      <c r="F53" s="66" t="s">
        <v>413</v>
      </c>
      <c r="G53" s="66" t="s">
        <v>53</v>
      </c>
      <c r="H53" s="67" t="s">
        <v>477</v>
      </c>
      <c r="I53" s="67" t="s">
        <v>478</v>
      </c>
      <c r="J53" s="88"/>
      <c r="K53" s="37"/>
      <c r="L53" s="37"/>
      <c r="M53" s="37"/>
    </row>
    <row r="54" spans="1:13" ht="23.25" customHeight="1" x14ac:dyDescent="0.25">
      <c r="A54" s="37"/>
      <c r="B54" s="172">
        <v>47</v>
      </c>
      <c r="C54" s="67" t="s">
        <v>350</v>
      </c>
      <c r="D54" s="66" t="s">
        <v>283</v>
      </c>
      <c r="E54" s="176">
        <v>36374</v>
      </c>
      <c r="F54" s="66" t="s">
        <v>414</v>
      </c>
      <c r="G54" s="66" t="s">
        <v>53</v>
      </c>
      <c r="H54" s="67" t="s">
        <v>477</v>
      </c>
      <c r="I54" s="67" t="s">
        <v>478</v>
      </c>
      <c r="J54" s="38"/>
      <c r="K54" s="39"/>
      <c r="L54" s="39"/>
      <c r="M54" s="39"/>
    </row>
    <row r="55" spans="1:13" x14ac:dyDescent="0.25">
      <c r="A55" s="75"/>
      <c r="B55" s="76"/>
      <c r="C55" s="61"/>
      <c r="D55" s="61"/>
      <c r="E55" s="61"/>
      <c r="F55" s="421" t="s">
        <v>1181</v>
      </c>
      <c r="G55" s="421"/>
      <c r="H55" s="421"/>
      <c r="I55" s="421"/>
      <c r="J55" s="421"/>
      <c r="K55" s="421"/>
      <c r="L55" s="421"/>
      <c r="M55" s="421"/>
    </row>
    <row r="56" spans="1:13" x14ac:dyDescent="0.25">
      <c r="A56" s="418" t="s">
        <v>72</v>
      </c>
      <c r="B56" s="418"/>
      <c r="C56" s="418"/>
      <c r="D56" s="418"/>
      <c r="E56" s="418"/>
      <c r="F56" s="418" t="s">
        <v>71</v>
      </c>
      <c r="G56" s="418"/>
      <c r="H56" s="418"/>
      <c r="I56" s="418"/>
      <c r="J56" s="418"/>
      <c r="K56" s="418"/>
      <c r="L56" s="418"/>
      <c r="M56" s="418"/>
    </row>
    <row r="57" spans="1:13" x14ac:dyDescent="0.25">
      <c r="A57" s="421" t="s">
        <v>96</v>
      </c>
      <c r="B57" s="421"/>
      <c r="C57" s="421"/>
      <c r="D57" s="421"/>
      <c r="E57" s="421"/>
      <c r="F57" s="418" t="s">
        <v>73</v>
      </c>
      <c r="G57" s="418"/>
      <c r="H57" s="418"/>
      <c r="I57" s="418"/>
      <c r="J57" s="418"/>
      <c r="K57" s="418"/>
      <c r="L57" s="418"/>
      <c r="M57" s="418"/>
    </row>
    <row r="58" spans="1:13" ht="15" customHeight="1" x14ac:dyDescent="0.25">
      <c r="A58" s="421"/>
      <c r="B58" s="421"/>
      <c r="C58" s="421"/>
      <c r="D58" s="421"/>
      <c r="E58" s="421"/>
      <c r="F58" s="421" t="s">
        <v>96</v>
      </c>
      <c r="G58" s="421"/>
      <c r="H58" s="421"/>
      <c r="I58" s="421"/>
      <c r="J58" s="421"/>
      <c r="K58" s="421"/>
      <c r="L58" s="421"/>
      <c r="M58" s="421"/>
    </row>
    <row r="59" spans="1:13" ht="15" customHeight="1" x14ac:dyDescent="0.25">
      <c r="A59" s="85"/>
      <c r="B59" s="85"/>
      <c r="C59" s="85"/>
      <c r="D59" s="85"/>
      <c r="E59" s="85"/>
      <c r="F59" s="85"/>
      <c r="G59" s="85"/>
      <c r="H59" s="85"/>
      <c r="I59" s="85"/>
      <c r="J59" s="85"/>
      <c r="K59" s="85"/>
      <c r="L59" s="85"/>
      <c r="M59" s="85"/>
    </row>
    <row r="60" spans="1:13" ht="15" customHeight="1" x14ac:dyDescent="0.25">
      <c r="A60" s="85"/>
      <c r="B60" s="85"/>
      <c r="C60" s="85"/>
      <c r="D60" s="85"/>
      <c r="E60" s="85"/>
      <c r="F60" s="85"/>
      <c r="G60" s="85"/>
      <c r="H60" s="85"/>
      <c r="I60" s="85"/>
      <c r="J60" s="85"/>
      <c r="K60" s="85"/>
      <c r="L60" s="85"/>
      <c r="M60" s="85"/>
    </row>
    <row r="61" spans="1:13" ht="25.5" customHeight="1" x14ac:dyDescent="0.25">
      <c r="A61" s="62"/>
      <c r="B61" s="62"/>
      <c r="C61" s="62"/>
      <c r="D61" s="62"/>
      <c r="E61" s="62"/>
      <c r="F61" s="62"/>
      <c r="G61" s="62"/>
      <c r="H61" s="61"/>
      <c r="I61" s="61"/>
      <c r="J61" s="61"/>
      <c r="K61" s="61"/>
      <c r="L61" s="61"/>
      <c r="M61" s="61"/>
    </row>
  </sheetData>
  <autoFilter ref="A7:M58"/>
  <mergeCells count="25">
    <mergeCell ref="I4:M4"/>
    <mergeCell ref="A1:C1"/>
    <mergeCell ref="F1:M1"/>
    <mergeCell ref="A2:C2"/>
    <mergeCell ref="F2:M2"/>
    <mergeCell ref="A3:M3"/>
    <mergeCell ref="M5:M6"/>
    <mergeCell ref="A5:A6"/>
    <mergeCell ref="B5:B6"/>
    <mergeCell ref="C5:C6"/>
    <mergeCell ref="D5:D6"/>
    <mergeCell ref="E5:E6"/>
    <mergeCell ref="F5:F6"/>
    <mergeCell ref="G5:G6"/>
    <mergeCell ref="H5:I5"/>
    <mergeCell ref="J5:J6"/>
    <mergeCell ref="K5:K6"/>
    <mergeCell ref="L5:L6"/>
    <mergeCell ref="A58:E58"/>
    <mergeCell ref="F58:M58"/>
    <mergeCell ref="F55:M55"/>
    <mergeCell ref="A56:E56"/>
    <mergeCell ref="F56:M56"/>
    <mergeCell ref="A57:E57"/>
    <mergeCell ref="F57:M57"/>
  </mergeCells>
  <pageMargins left="0.82677165354330717" right="0.19685039370078741" top="0.31496062992125984" bottom="0.31496062992125984" header="0.31496062992125984" footer="0.31496062992125984"/>
  <pageSetup paperSize="9"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opLeftCell="A22" zoomScaleNormal="100" workbookViewId="0">
      <selection activeCell="L37" sqref="L37"/>
    </sheetView>
  </sheetViews>
  <sheetFormatPr defaultColWidth="9.140625" defaultRowHeight="15.75" x14ac:dyDescent="0.25"/>
  <cols>
    <col min="1" max="1" width="6.140625" style="77" customWidth="1"/>
    <col min="2" max="2" width="8.5703125" style="78" customWidth="1"/>
    <col min="3" max="3" width="18.7109375" style="92" customWidth="1"/>
    <col min="4" max="4" width="7.7109375" style="92" customWidth="1"/>
    <col min="5" max="5" width="11" style="92" customWidth="1"/>
    <col min="6" max="6" width="8.5703125" style="92" customWidth="1"/>
    <col min="7" max="7" width="7.42578125" style="92" customWidth="1"/>
    <col min="8" max="9" width="12.42578125" style="92" customWidth="1"/>
    <col min="10" max="10" width="14.28515625" style="92" customWidth="1"/>
    <col min="11" max="11" width="11.7109375" style="92" customWidth="1"/>
    <col min="12" max="12" width="13.5703125" style="92" customWidth="1"/>
    <col min="13" max="13" width="11.28515625" style="92" customWidth="1"/>
    <col min="14" max="16384" width="9.140625" style="91"/>
  </cols>
  <sheetData>
    <row r="1" spans="1:13" ht="38.25" customHeight="1" x14ac:dyDescent="0.25">
      <c r="A1" s="422" t="s">
        <v>834</v>
      </c>
      <c r="B1" s="422"/>
      <c r="C1" s="422"/>
      <c r="D1" s="422"/>
      <c r="E1" s="68"/>
      <c r="F1" s="418" t="s">
        <v>141</v>
      </c>
      <c r="G1" s="418"/>
      <c r="H1" s="418"/>
      <c r="I1" s="418"/>
      <c r="J1" s="418"/>
      <c r="K1" s="418"/>
      <c r="L1" s="418"/>
      <c r="M1" s="418"/>
    </row>
    <row r="2" spans="1:13" ht="9.75" customHeight="1" x14ac:dyDescent="0.25">
      <c r="A2" s="418"/>
      <c r="B2" s="418"/>
      <c r="C2" s="418"/>
      <c r="D2" s="68"/>
      <c r="E2" s="68"/>
      <c r="F2" s="429"/>
      <c r="G2" s="418"/>
      <c r="H2" s="418"/>
      <c r="I2" s="418"/>
      <c r="J2" s="418"/>
      <c r="K2" s="418"/>
      <c r="L2" s="418"/>
      <c r="M2" s="418"/>
    </row>
    <row r="3" spans="1:13" ht="50.25" customHeight="1" x14ac:dyDescent="0.25">
      <c r="A3" s="418" t="s">
        <v>119</v>
      </c>
      <c r="B3" s="418"/>
      <c r="C3" s="418"/>
      <c r="D3" s="418"/>
      <c r="E3" s="418"/>
      <c r="F3" s="418"/>
      <c r="G3" s="418"/>
      <c r="H3" s="418"/>
      <c r="I3" s="418"/>
      <c r="J3" s="418"/>
      <c r="K3" s="418"/>
      <c r="L3" s="418"/>
      <c r="M3" s="418"/>
    </row>
    <row r="4" spans="1:13" ht="16.5" customHeight="1" x14ac:dyDescent="0.25">
      <c r="A4" s="84"/>
      <c r="B4" s="84"/>
      <c r="C4" s="84"/>
      <c r="D4" s="84"/>
      <c r="E4" s="84"/>
      <c r="F4" s="84"/>
      <c r="G4" s="84"/>
      <c r="H4" s="84"/>
      <c r="I4" s="418" t="s">
        <v>1105</v>
      </c>
      <c r="J4" s="418"/>
      <c r="K4" s="418"/>
      <c r="L4" s="418"/>
      <c r="M4" s="418"/>
    </row>
    <row r="5" spans="1:13" ht="19.5" customHeight="1" x14ac:dyDescent="0.25">
      <c r="A5" s="419" t="s">
        <v>88</v>
      </c>
      <c r="B5" s="419" t="s">
        <v>89</v>
      </c>
      <c r="C5" s="419" t="s">
        <v>68</v>
      </c>
      <c r="D5" s="419" t="s">
        <v>90</v>
      </c>
      <c r="E5" s="419" t="s">
        <v>70</v>
      </c>
      <c r="F5" s="419" t="s">
        <v>91</v>
      </c>
      <c r="G5" s="419" t="s">
        <v>69</v>
      </c>
      <c r="H5" s="419" t="s">
        <v>92</v>
      </c>
      <c r="I5" s="419"/>
      <c r="J5" s="425" t="s">
        <v>140</v>
      </c>
      <c r="K5" s="419" t="s">
        <v>167</v>
      </c>
      <c r="L5" s="425" t="s">
        <v>166</v>
      </c>
      <c r="M5" s="419" t="s">
        <v>112</v>
      </c>
    </row>
    <row r="6" spans="1:13" ht="111.75" customHeight="1" x14ac:dyDescent="0.25">
      <c r="A6" s="419"/>
      <c r="B6" s="419"/>
      <c r="C6" s="419"/>
      <c r="D6" s="419"/>
      <c r="E6" s="419"/>
      <c r="F6" s="419"/>
      <c r="G6" s="419"/>
      <c r="H6" s="86" t="s">
        <v>102</v>
      </c>
      <c r="I6" s="86" t="s">
        <v>93</v>
      </c>
      <c r="J6" s="426"/>
      <c r="K6" s="426"/>
      <c r="L6" s="426"/>
      <c r="M6" s="419"/>
    </row>
    <row r="7" spans="1:13" ht="20.25" customHeight="1" x14ac:dyDescent="0.25">
      <c r="A7" s="86" t="s">
        <v>5</v>
      </c>
      <c r="B7" s="86" t="s">
        <v>6</v>
      </c>
      <c r="C7" s="86" t="s">
        <v>22</v>
      </c>
      <c r="D7" s="86">
        <v>1</v>
      </c>
      <c r="E7" s="86">
        <v>2</v>
      </c>
      <c r="F7" s="86">
        <v>3</v>
      </c>
      <c r="G7" s="86">
        <v>4</v>
      </c>
      <c r="H7" s="86">
        <v>5</v>
      </c>
      <c r="I7" s="86">
        <v>6</v>
      </c>
      <c r="J7" s="86">
        <v>7</v>
      </c>
      <c r="K7" s="86">
        <v>8</v>
      </c>
      <c r="L7" s="86">
        <v>9</v>
      </c>
      <c r="M7" s="86">
        <v>10</v>
      </c>
    </row>
    <row r="8" spans="1:13" s="56" customFormat="1" ht="29.25" customHeight="1" x14ac:dyDescent="0.2">
      <c r="A8" s="37" t="s">
        <v>94</v>
      </c>
      <c r="B8" s="86">
        <v>1</v>
      </c>
      <c r="C8" s="41" t="s">
        <v>548</v>
      </c>
      <c r="D8" s="34" t="s">
        <v>187</v>
      </c>
      <c r="E8" s="297">
        <v>26485</v>
      </c>
      <c r="F8" s="34" t="s">
        <v>414</v>
      </c>
      <c r="G8" s="37" t="s">
        <v>53</v>
      </c>
      <c r="H8" s="88" t="s">
        <v>472</v>
      </c>
      <c r="I8" s="88" t="s">
        <v>478</v>
      </c>
      <c r="J8" s="88"/>
      <c r="K8" s="37"/>
      <c r="L8" s="37"/>
      <c r="M8" s="37"/>
    </row>
    <row r="9" spans="1:13" ht="21.75" customHeight="1" x14ac:dyDescent="0.25">
      <c r="A9" s="37"/>
      <c r="B9" s="83">
        <v>2</v>
      </c>
      <c r="C9" s="40" t="s">
        <v>549</v>
      </c>
      <c r="D9" s="111" t="s">
        <v>196</v>
      </c>
      <c r="E9" s="89" t="s">
        <v>629</v>
      </c>
      <c r="F9" s="111" t="s">
        <v>413</v>
      </c>
      <c r="G9" s="39" t="s">
        <v>53</v>
      </c>
      <c r="H9" s="38" t="s">
        <v>472</v>
      </c>
      <c r="I9" s="38" t="s">
        <v>478</v>
      </c>
      <c r="J9" s="38"/>
      <c r="K9" s="39"/>
      <c r="L9" s="39"/>
      <c r="M9" s="39"/>
    </row>
    <row r="10" spans="1:13" ht="31.5" customHeight="1" x14ac:dyDescent="0.25">
      <c r="A10" s="37"/>
      <c r="B10" s="83">
        <v>3</v>
      </c>
      <c r="C10" s="40" t="s">
        <v>550</v>
      </c>
      <c r="D10" s="111" t="s">
        <v>189</v>
      </c>
      <c r="E10" s="89" t="s">
        <v>630</v>
      </c>
      <c r="F10" s="111" t="s">
        <v>414</v>
      </c>
      <c r="G10" s="39" t="s">
        <v>53</v>
      </c>
      <c r="H10" s="38" t="s">
        <v>472</v>
      </c>
      <c r="I10" s="38" t="s">
        <v>478</v>
      </c>
      <c r="J10" s="38"/>
      <c r="K10" s="39"/>
      <c r="L10" s="39"/>
      <c r="M10" s="39"/>
    </row>
    <row r="11" spans="1:13" ht="33" customHeight="1" x14ac:dyDescent="0.25">
      <c r="A11" s="37"/>
      <c r="B11" s="83">
        <v>4</v>
      </c>
      <c r="C11" s="40" t="s">
        <v>551</v>
      </c>
      <c r="D11" s="111" t="s">
        <v>189</v>
      </c>
      <c r="E11" s="89" t="s">
        <v>631</v>
      </c>
      <c r="F11" s="111" t="s">
        <v>414</v>
      </c>
      <c r="G11" s="39" t="s">
        <v>53</v>
      </c>
      <c r="H11" s="38" t="s">
        <v>472</v>
      </c>
      <c r="I11" s="38" t="s">
        <v>478</v>
      </c>
      <c r="J11" s="38"/>
      <c r="K11" s="39"/>
      <c r="L11" s="39"/>
      <c r="M11" s="39"/>
    </row>
    <row r="12" spans="1:13" s="56" customFormat="1" ht="21.75" customHeight="1" x14ac:dyDescent="0.2">
      <c r="A12" s="37"/>
      <c r="B12" s="83">
        <v>5</v>
      </c>
      <c r="C12" s="40" t="s">
        <v>288</v>
      </c>
      <c r="D12" s="111" t="s">
        <v>189</v>
      </c>
      <c r="E12" s="89">
        <v>41432</v>
      </c>
      <c r="F12" s="111" t="s">
        <v>414</v>
      </c>
      <c r="G12" s="39" t="s">
        <v>53</v>
      </c>
      <c r="H12" s="38" t="s">
        <v>472</v>
      </c>
      <c r="I12" s="38" t="s">
        <v>478</v>
      </c>
      <c r="J12" s="88"/>
      <c r="K12" s="37"/>
      <c r="L12" s="37"/>
      <c r="M12" s="37"/>
    </row>
    <row r="13" spans="1:13" ht="21.75" customHeight="1" x14ac:dyDescent="0.25">
      <c r="A13" s="37"/>
      <c r="B13" s="83">
        <v>6</v>
      </c>
      <c r="C13" s="40" t="s">
        <v>552</v>
      </c>
      <c r="D13" s="111" t="s">
        <v>189</v>
      </c>
      <c r="E13" s="89">
        <v>42155</v>
      </c>
      <c r="F13" s="111" t="s">
        <v>414</v>
      </c>
      <c r="G13" s="39" t="s">
        <v>53</v>
      </c>
      <c r="H13" s="38" t="s">
        <v>472</v>
      </c>
      <c r="I13" s="38" t="s">
        <v>478</v>
      </c>
      <c r="J13" s="38"/>
      <c r="K13" s="39"/>
      <c r="L13" s="39"/>
      <c r="M13" s="39"/>
    </row>
    <row r="14" spans="1:13" s="56" customFormat="1" ht="21.75" customHeight="1" x14ac:dyDescent="0.2">
      <c r="A14" s="37" t="s">
        <v>95</v>
      </c>
      <c r="B14" s="86">
        <v>7</v>
      </c>
      <c r="C14" s="112" t="s">
        <v>557</v>
      </c>
      <c r="D14" s="43" t="s">
        <v>187</v>
      </c>
      <c r="E14" s="297">
        <v>15527</v>
      </c>
      <c r="F14" s="43" t="s">
        <v>413</v>
      </c>
      <c r="G14" s="37" t="s">
        <v>53</v>
      </c>
      <c r="H14" s="88" t="s">
        <v>473</v>
      </c>
      <c r="I14" s="88" t="s">
        <v>478</v>
      </c>
      <c r="J14" s="88"/>
      <c r="K14" s="37"/>
      <c r="L14" s="37"/>
      <c r="M14" s="37"/>
    </row>
    <row r="15" spans="1:13" ht="21.75" customHeight="1" x14ac:dyDescent="0.25">
      <c r="A15" s="37"/>
      <c r="B15" s="83">
        <v>8</v>
      </c>
      <c r="C15" s="113" t="s">
        <v>558</v>
      </c>
      <c r="D15" s="45" t="s">
        <v>283</v>
      </c>
      <c r="E15" s="89">
        <v>27621</v>
      </c>
      <c r="F15" s="45" t="s">
        <v>413</v>
      </c>
      <c r="G15" s="39" t="s">
        <v>53</v>
      </c>
      <c r="H15" s="38" t="s">
        <v>473</v>
      </c>
      <c r="I15" s="38" t="s">
        <v>478</v>
      </c>
      <c r="J15" s="38"/>
      <c r="K15" s="39"/>
      <c r="L15" s="39"/>
      <c r="M15" s="39"/>
    </row>
    <row r="16" spans="1:13" ht="21.75" customHeight="1" x14ac:dyDescent="0.25">
      <c r="A16" s="37"/>
      <c r="B16" s="83">
        <v>9</v>
      </c>
      <c r="C16" s="113" t="s">
        <v>559</v>
      </c>
      <c r="D16" s="45" t="s">
        <v>192</v>
      </c>
      <c r="E16" s="89" t="s">
        <v>634</v>
      </c>
      <c r="F16" s="45" t="s">
        <v>414</v>
      </c>
      <c r="G16" s="39" t="s">
        <v>53</v>
      </c>
      <c r="H16" s="38" t="s">
        <v>473</v>
      </c>
      <c r="I16" s="38" t="s">
        <v>478</v>
      </c>
      <c r="J16" s="38"/>
      <c r="K16" s="39"/>
      <c r="L16" s="39"/>
      <c r="M16" s="39"/>
    </row>
    <row r="17" spans="1:13" s="56" customFormat="1" ht="30" customHeight="1" x14ac:dyDescent="0.2">
      <c r="A17" s="37" t="s">
        <v>115</v>
      </c>
      <c r="B17" s="86">
        <v>10</v>
      </c>
      <c r="C17" s="41" t="s">
        <v>560</v>
      </c>
      <c r="D17" s="43" t="s">
        <v>187</v>
      </c>
      <c r="E17" s="297" t="s">
        <v>635</v>
      </c>
      <c r="F17" s="43" t="s">
        <v>413</v>
      </c>
      <c r="G17" s="37" t="s">
        <v>53</v>
      </c>
      <c r="H17" s="88" t="s">
        <v>473</v>
      </c>
      <c r="I17" s="88" t="s">
        <v>478</v>
      </c>
      <c r="J17" s="88"/>
      <c r="K17" s="37"/>
      <c r="L17" s="37"/>
      <c r="M17" s="37" t="s">
        <v>1150</v>
      </c>
    </row>
    <row r="18" spans="1:13" s="56" customFormat="1" ht="21.75" customHeight="1" x14ac:dyDescent="0.2">
      <c r="A18" s="37"/>
      <c r="B18" s="83">
        <v>11</v>
      </c>
      <c r="C18" s="59" t="s">
        <v>561</v>
      </c>
      <c r="D18" s="44" t="s">
        <v>189</v>
      </c>
      <c r="E18" s="89">
        <v>24968</v>
      </c>
      <c r="F18" s="46" t="s">
        <v>414</v>
      </c>
      <c r="G18" s="39" t="s">
        <v>53</v>
      </c>
      <c r="H18" s="38" t="s">
        <v>473</v>
      </c>
      <c r="I18" s="38" t="s">
        <v>478</v>
      </c>
      <c r="J18" s="88"/>
      <c r="K18" s="37"/>
      <c r="L18" s="37"/>
      <c r="M18" s="37"/>
    </row>
    <row r="19" spans="1:13" ht="21.75" customHeight="1" x14ac:dyDescent="0.25">
      <c r="A19" s="37"/>
      <c r="B19" s="83">
        <v>12</v>
      </c>
      <c r="C19" s="59" t="s">
        <v>562</v>
      </c>
      <c r="D19" s="44" t="s">
        <v>197</v>
      </c>
      <c r="E19" s="89">
        <v>29105</v>
      </c>
      <c r="F19" s="46" t="s">
        <v>413</v>
      </c>
      <c r="G19" s="39" t="s">
        <v>53</v>
      </c>
      <c r="H19" s="38" t="s">
        <v>473</v>
      </c>
      <c r="I19" s="38" t="s">
        <v>478</v>
      </c>
      <c r="J19" s="38"/>
      <c r="K19" s="39"/>
      <c r="L19" s="39"/>
      <c r="M19" s="39"/>
    </row>
    <row r="20" spans="1:13" ht="30.75" customHeight="1" x14ac:dyDescent="0.25">
      <c r="A20" s="37"/>
      <c r="B20" s="83">
        <v>13</v>
      </c>
      <c r="C20" s="59" t="s">
        <v>563</v>
      </c>
      <c r="D20" s="44" t="s">
        <v>192</v>
      </c>
      <c r="E20" s="89" t="s">
        <v>636</v>
      </c>
      <c r="F20" s="46" t="s">
        <v>413</v>
      </c>
      <c r="G20" s="39" t="s">
        <v>53</v>
      </c>
      <c r="H20" s="38" t="s">
        <v>473</v>
      </c>
      <c r="I20" s="38" t="s">
        <v>478</v>
      </c>
      <c r="J20" s="38"/>
      <c r="K20" s="39"/>
      <c r="L20" s="39"/>
      <c r="M20" s="39"/>
    </row>
    <row r="21" spans="1:13" ht="30.75" customHeight="1" x14ac:dyDescent="0.25">
      <c r="A21" s="37"/>
      <c r="B21" s="83">
        <v>14</v>
      </c>
      <c r="C21" s="100" t="s">
        <v>564</v>
      </c>
      <c r="D21" s="44" t="s">
        <v>192</v>
      </c>
      <c r="E21" s="89" t="s">
        <v>637</v>
      </c>
      <c r="F21" s="46" t="s">
        <v>413</v>
      </c>
      <c r="G21" s="39" t="s">
        <v>53</v>
      </c>
      <c r="H21" s="38" t="s">
        <v>473</v>
      </c>
      <c r="I21" s="38" t="s">
        <v>478</v>
      </c>
      <c r="J21" s="38"/>
      <c r="K21" s="39"/>
      <c r="L21" s="39"/>
      <c r="M21" s="39"/>
    </row>
    <row r="22" spans="1:13" ht="34.5" customHeight="1" x14ac:dyDescent="0.25">
      <c r="A22" s="37"/>
      <c r="B22" s="83">
        <v>15</v>
      </c>
      <c r="C22" s="59" t="s">
        <v>565</v>
      </c>
      <c r="D22" s="44" t="s">
        <v>192</v>
      </c>
      <c r="E22" s="89" t="s">
        <v>638</v>
      </c>
      <c r="F22" s="46" t="s">
        <v>414</v>
      </c>
      <c r="G22" s="39" t="s">
        <v>53</v>
      </c>
      <c r="H22" s="38" t="s">
        <v>473</v>
      </c>
      <c r="I22" s="38" t="s">
        <v>478</v>
      </c>
      <c r="J22" s="38"/>
      <c r="K22" s="39"/>
      <c r="L22" s="39"/>
      <c r="M22" s="39"/>
    </row>
    <row r="23" spans="1:13" s="56" customFormat="1" ht="29.25" customHeight="1" x14ac:dyDescent="0.2">
      <c r="A23" s="37" t="s">
        <v>722</v>
      </c>
      <c r="B23" s="86">
        <v>16</v>
      </c>
      <c r="C23" s="112" t="s">
        <v>577</v>
      </c>
      <c r="D23" s="43" t="s">
        <v>187</v>
      </c>
      <c r="E23" s="295">
        <v>19922</v>
      </c>
      <c r="F23" s="43" t="s">
        <v>414</v>
      </c>
      <c r="G23" s="37" t="s">
        <v>53</v>
      </c>
      <c r="H23" s="88" t="s">
        <v>474</v>
      </c>
      <c r="I23" s="88" t="s">
        <v>478</v>
      </c>
      <c r="J23" s="88"/>
      <c r="K23" s="37"/>
      <c r="L23" s="37"/>
      <c r="M23" s="37"/>
    </row>
    <row r="24" spans="1:13" ht="21.75" customHeight="1" x14ac:dyDescent="0.25">
      <c r="A24" s="37"/>
      <c r="B24" s="83">
        <v>17</v>
      </c>
      <c r="C24" s="113" t="s">
        <v>578</v>
      </c>
      <c r="D24" s="45" t="s">
        <v>196</v>
      </c>
      <c r="E24" s="126">
        <v>20585</v>
      </c>
      <c r="F24" s="45" t="s">
        <v>413</v>
      </c>
      <c r="G24" s="39" t="s">
        <v>53</v>
      </c>
      <c r="H24" s="38" t="s">
        <v>474</v>
      </c>
      <c r="I24" s="38" t="s">
        <v>478</v>
      </c>
      <c r="J24" s="38"/>
      <c r="K24" s="39"/>
      <c r="L24" s="39"/>
      <c r="M24" s="39"/>
    </row>
    <row r="25" spans="1:13" s="56" customFormat="1" ht="21.75" customHeight="1" x14ac:dyDescent="0.2">
      <c r="A25" s="37"/>
      <c r="B25" s="83">
        <v>18</v>
      </c>
      <c r="C25" s="113" t="s">
        <v>579</v>
      </c>
      <c r="D25" s="45" t="s">
        <v>189</v>
      </c>
      <c r="E25" s="126">
        <v>31854</v>
      </c>
      <c r="F25" s="45" t="s">
        <v>414</v>
      </c>
      <c r="G25" s="39" t="s">
        <v>53</v>
      </c>
      <c r="H25" s="38" t="s">
        <v>474</v>
      </c>
      <c r="I25" s="38" t="s">
        <v>478</v>
      </c>
      <c r="J25" s="88"/>
      <c r="K25" s="37"/>
      <c r="L25" s="37"/>
      <c r="M25" s="37"/>
    </row>
    <row r="26" spans="1:13" ht="21.75" customHeight="1" x14ac:dyDescent="0.25">
      <c r="A26" s="37"/>
      <c r="B26" s="83">
        <v>19</v>
      </c>
      <c r="C26" s="113" t="s">
        <v>1016</v>
      </c>
      <c r="D26" s="45" t="s">
        <v>197</v>
      </c>
      <c r="E26" s="126" t="s">
        <v>646</v>
      </c>
      <c r="F26" s="45" t="s">
        <v>413</v>
      </c>
      <c r="G26" s="39" t="s">
        <v>53</v>
      </c>
      <c r="H26" s="38" t="s">
        <v>474</v>
      </c>
      <c r="I26" s="38" t="s">
        <v>478</v>
      </c>
      <c r="J26" s="38"/>
      <c r="K26" s="39"/>
      <c r="L26" s="39"/>
      <c r="M26" s="39"/>
    </row>
    <row r="27" spans="1:13" ht="21.75" customHeight="1" x14ac:dyDescent="0.25">
      <c r="A27" s="37"/>
      <c r="B27" s="83">
        <v>20</v>
      </c>
      <c r="C27" s="40" t="s">
        <v>580</v>
      </c>
      <c r="D27" s="45" t="s">
        <v>192</v>
      </c>
      <c r="E27" s="126" t="s">
        <v>366</v>
      </c>
      <c r="F27" s="45" t="s">
        <v>414</v>
      </c>
      <c r="G27" s="39" t="s">
        <v>53</v>
      </c>
      <c r="H27" s="38" t="s">
        <v>474</v>
      </c>
      <c r="I27" s="38" t="s">
        <v>478</v>
      </c>
      <c r="J27" s="38"/>
      <c r="K27" s="39"/>
      <c r="L27" s="39"/>
      <c r="M27" s="39"/>
    </row>
    <row r="28" spans="1:13" ht="21.75" customHeight="1" x14ac:dyDescent="0.25">
      <c r="A28" s="37"/>
      <c r="B28" s="83">
        <v>21</v>
      </c>
      <c r="C28" s="59" t="s">
        <v>581</v>
      </c>
      <c r="D28" s="45" t="s">
        <v>192</v>
      </c>
      <c r="E28" s="126" t="s">
        <v>647</v>
      </c>
      <c r="F28" s="45" t="s">
        <v>414</v>
      </c>
      <c r="G28" s="39" t="s">
        <v>53</v>
      </c>
      <c r="H28" s="38" t="s">
        <v>474</v>
      </c>
      <c r="I28" s="38" t="s">
        <v>478</v>
      </c>
      <c r="J28" s="38"/>
      <c r="K28" s="39"/>
      <c r="L28" s="39"/>
      <c r="M28" s="39"/>
    </row>
    <row r="29" spans="1:13" s="56" customFormat="1" ht="21.75" customHeight="1" x14ac:dyDescent="0.2">
      <c r="A29" s="37"/>
      <c r="B29" s="83">
        <v>22</v>
      </c>
      <c r="C29" s="59" t="s">
        <v>582</v>
      </c>
      <c r="D29" s="45" t="s">
        <v>192</v>
      </c>
      <c r="E29" s="126">
        <v>44258</v>
      </c>
      <c r="F29" s="45" t="s">
        <v>414</v>
      </c>
      <c r="G29" s="39" t="s">
        <v>53</v>
      </c>
      <c r="H29" s="38" t="s">
        <v>474</v>
      </c>
      <c r="I29" s="38" t="s">
        <v>478</v>
      </c>
      <c r="J29" s="88"/>
      <c r="K29" s="37"/>
      <c r="L29" s="37"/>
      <c r="M29" s="37"/>
    </row>
    <row r="30" spans="1:13" s="56" customFormat="1" ht="21.75" customHeight="1" x14ac:dyDescent="0.2">
      <c r="A30" s="37" t="s">
        <v>723</v>
      </c>
      <c r="B30" s="86">
        <v>23</v>
      </c>
      <c r="C30" s="41" t="s">
        <v>597</v>
      </c>
      <c r="D30" s="34" t="s">
        <v>187</v>
      </c>
      <c r="E30" s="297">
        <v>29103</v>
      </c>
      <c r="F30" s="34" t="s">
        <v>413</v>
      </c>
      <c r="G30" s="37" t="s">
        <v>53</v>
      </c>
      <c r="H30" s="88" t="s">
        <v>476</v>
      </c>
      <c r="I30" s="88" t="s">
        <v>478</v>
      </c>
      <c r="J30" s="88"/>
      <c r="K30" s="37"/>
      <c r="L30" s="37"/>
      <c r="M30" s="37"/>
    </row>
    <row r="31" spans="1:13" ht="30.75" customHeight="1" x14ac:dyDescent="0.25">
      <c r="A31" s="37"/>
      <c r="B31" s="83">
        <v>24</v>
      </c>
      <c r="C31" s="35" t="s">
        <v>598</v>
      </c>
      <c r="D31" s="36" t="s">
        <v>189</v>
      </c>
      <c r="E31" s="164">
        <v>38001</v>
      </c>
      <c r="F31" s="36" t="s">
        <v>414</v>
      </c>
      <c r="G31" s="39" t="s">
        <v>53</v>
      </c>
      <c r="H31" s="38" t="s">
        <v>476</v>
      </c>
      <c r="I31" s="38" t="s">
        <v>478</v>
      </c>
      <c r="J31" s="38"/>
      <c r="K31" s="39"/>
      <c r="L31" s="39"/>
      <c r="M31" s="39"/>
    </row>
    <row r="32" spans="1:13" s="56" customFormat="1" ht="30.75" customHeight="1" x14ac:dyDescent="0.2">
      <c r="A32" s="37"/>
      <c r="B32" s="83">
        <v>25</v>
      </c>
      <c r="C32" s="35" t="s">
        <v>789</v>
      </c>
      <c r="D32" s="36" t="s">
        <v>189</v>
      </c>
      <c r="E32" s="126">
        <v>40037</v>
      </c>
      <c r="F32" s="36" t="s">
        <v>414</v>
      </c>
      <c r="G32" s="39" t="s">
        <v>53</v>
      </c>
      <c r="H32" s="38" t="s">
        <v>476</v>
      </c>
      <c r="I32" s="38" t="s">
        <v>478</v>
      </c>
      <c r="J32" s="88"/>
      <c r="K32" s="37"/>
      <c r="L32" s="37"/>
      <c r="M32" s="37"/>
    </row>
    <row r="33" spans="1:13" x14ac:dyDescent="0.25">
      <c r="A33" s="75"/>
      <c r="B33" s="76"/>
      <c r="C33" s="61"/>
      <c r="D33" s="61"/>
      <c r="E33" s="61"/>
      <c r="F33" s="421" t="s">
        <v>1181</v>
      </c>
      <c r="G33" s="421"/>
      <c r="H33" s="421"/>
      <c r="I33" s="421"/>
      <c r="J33" s="421"/>
      <c r="K33" s="421"/>
      <c r="L33" s="421"/>
      <c r="M33" s="421"/>
    </row>
    <row r="34" spans="1:13" x14ac:dyDescent="0.25">
      <c r="A34" s="418" t="s">
        <v>72</v>
      </c>
      <c r="B34" s="418"/>
      <c r="C34" s="418"/>
      <c r="D34" s="418"/>
      <c r="E34" s="418"/>
      <c r="F34" s="418" t="s">
        <v>71</v>
      </c>
      <c r="G34" s="418"/>
      <c r="H34" s="418"/>
      <c r="I34" s="418"/>
      <c r="J34" s="418"/>
      <c r="K34" s="418"/>
      <c r="L34" s="418"/>
      <c r="M34" s="418"/>
    </row>
    <row r="35" spans="1:13" x14ac:dyDescent="0.25">
      <c r="A35" s="421" t="s">
        <v>96</v>
      </c>
      <c r="B35" s="421"/>
      <c r="C35" s="421"/>
      <c r="D35" s="421"/>
      <c r="E35" s="421"/>
      <c r="F35" s="418" t="s">
        <v>73</v>
      </c>
      <c r="G35" s="418"/>
      <c r="H35" s="418"/>
      <c r="I35" s="418"/>
      <c r="J35" s="418"/>
      <c r="K35" s="418"/>
      <c r="L35" s="418"/>
      <c r="M35" s="418"/>
    </row>
    <row r="36" spans="1:13" ht="15" customHeight="1" x14ac:dyDescent="0.25">
      <c r="A36" s="421"/>
      <c r="B36" s="421"/>
      <c r="C36" s="421"/>
      <c r="D36" s="421"/>
      <c r="E36" s="421"/>
      <c r="F36" s="421" t="s">
        <v>96</v>
      </c>
      <c r="G36" s="421"/>
      <c r="H36" s="421"/>
      <c r="I36" s="421"/>
      <c r="J36" s="421"/>
      <c r="K36" s="421"/>
      <c r="L36" s="421"/>
      <c r="M36" s="421"/>
    </row>
    <row r="37" spans="1:13" ht="15" customHeight="1" x14ac:dyDescent="0.25">
      <c r="A37" s="85"/>
      <c r="B37" s="85"/>
      <c r="C37" s="85"/>
      <c r="D37" s="85"/>
      <c r="E37" s="85"/>
      <c r="F37" s="85"/>
      <c r="G37" s="85"/>
      <c r="H37" s="85"/>
      <c r="I37" s="85"/>
      <c r="J37" s="85"/>
      <c r="K37" s="85"/>
      <c r="L37" s="85"/>
      <c r="M37" s="85"/>
    </row>
    <row r="38" spans="1:13" ht="15" customHeight="1" x14ac:dyDescent="0.25">
      <c r="A38" s="85"/>
      <c r="B38" s="85"/>
      <c r="C38" s="85"/>
      <c r="D38" s="85"/>
      <c r="E38" s="85"/>
      <c r="F38" s="85"/>
      <c r="G38" s="85"/>
      <c r="H38" s="85"/>
      <c r="I38" s="85"/>
      <c r="J38" s="85"/>
      <c r="K38" s="85"/>
      <c r="L38" s="85"/>
      <c r="M38" s="85"/>
    </row>
    <row r="39" spans="1:13" ht="25.5" customHeight="1" x14ac:dyDescent="0.25">
      <c r="A39" s="62"/>
      <c r="B39" s="62"/>
      <c r="C39" s="62"/>
      <c r="D39" s="62"/>
      <c r="E39" s="62"/>
      <c r="F39" s="62"/>
      <c r="G39" s="62"/>
      <c r="H39" s="61"/>
      <c r="I39" s="61"/>
      <c r="J39" s="61"/>
      <c r="K39" s="61"/>
      <c r="L39" s="61"/>
      <c r="M39" s="61"/>
    </row>
  </sheetData>
  <autoFilter ref="A6:M36"/>
  <mergeCells count="25">
    <mergeCell ref="I4:M4"/>
    <mergeCell ref="F1:M1"/>
    <mergeCell ref="A2:C2"/>
    <mergeCell ref="F2:M2"/>
    <mergeCell ref="A3:M3"/>
    <mergeCell ref="A1:D1"/>
    <mergeCell ref="M5:M6"/>
    <mergeCell ref="A5:A6"/>
    <mergeCell ref="B5:B6"/>
    <mergeCell ref="C5:C6"/>
    <mergeCell ref="D5:D6"/>
    <mergeCell ref="E5:E6"/>
    <mergeCell ref="F5:F6"/>
    <mergeCell ref="G5:G6"/>
    <mergeCell ref="H5:I5"/>
    <mergeCell ref="J5:J6"/>
    <mergeCell ref="K5:K6"/>
    <mergeCell ref="L5:L6"/>
    <mergeCell ref="A36:E36"/>
    <mergeCell ref="F36:M36"/>
    <mergeCell ref="F33:M33"/>
    <mergeCell ref="A34:E34"/>
    <mergeCell ref="F34:M34"/>
    <mergeCell ref="A35:E35"/>
    <mergeCell ref="F35:M35"/>
  </mergeCells>
  <pageMargins left="0.82677165354330717" right="0.19685039370078741" top="0.51181102362204722" bottom="0.31496062992125984" header="0.31496062992125984" footer="0.31496062992125984"/>
  <pageSetup paperSize="9" scale="9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opLeftCell="A40" zoomScale="95" zoomScaleNormal="95" workbookViewId="0">
      <selection activeCell="A9" sqref="A9:XFD11"/>
    </sheetView>
  </sheetViews>
  <sheetFormatPr defaultColWidth="9.140625" defaultRowHeight="15.75" x14ac:dyDescent="0.25"/>
  <cols>
    <col min="1" max="1" width="6.140625" style="77" customWidth="1"/>
    <col min="2" max="2" width="6.85546875" style="78" customWidth="1"/>
    <col min="3" max="3" width="23.140625" style="92" customWidth="1"/>
    <col min="4" max="4" width="10.42578125" style="92" customWidth="1"/>
    <col min="5" max="5" width="11.5703125" style="92" customWidth="1"/>
    <col min="6" max="6" width="8.7109375" style="92" customWidth="1"/>
    <col min="7" max="7" width="8.140625" style="92" customWidth="1"/>
    <col min="8" max="8" width="11.28515625" style="103" customWidth="1"/>
    <col min="9" max="9" width="13.140625" style="103" customWidth="1"/>
    <col min="10" max="10" width="35" style="92" customWidth="1"/>
    <col min="11" max="16384" width="9.140625" style="91"/>
  </cols>
  <sheetData>
    <row r="1" spans="1:13" ht="19.5" customHeight="1" x14ac:dyDescent="0.25">
      <c r="A1" s="422" t="s">
        <v>97</v>
      </c>
      <c r="B1" s="422"/>
      <c r="C1" s="422"/>
      <c r="D1" s="68"/>
      <c r="E1" s="68"/>
      <c r="F1" s="418" t="s">
        <v>86</v>
      </c>
      <c r="G1" s="418"/>
      <c r="H1" s="418"/>
      <c r="I1" s="418"/>
      <c r="J1" s="418"/>
      <c r="K1" s="68"/>
      <c r="L1" s="68"/>
      <c r="M1" s="68"/>
    </row>
    <row r="2" spans="1:13" ht="15.75" customHeight="1" x14ac:dyDescent="0.25">
      <c r="A2" s="418" t="s">
        <v>185</v>
      </c>
      <c r="B2" s="418"/>
      <c r="C2" s="418"/>
      <c r="D2" s="68"/>
      <c r="E2" s="68"/>
      <c r="F2" s="417" t="s">
        <v>87</v>
      </c>
      <c r="G2" s="429"/>
      <c r="H2" s="429"/>
      <c r="I2" s="429"/>
      <c r="J2" s="429"/>
      <c r="K2" s="68"/>
      <c r="L2" s="68"/>
      <c r="M2" s="68"/>
    </row>
    <row r="3" spans="1:13" ht="15" x14ac:dyDescent="0.25">
      <c r="A3" s="69"/>
      <c r="B3" s="69"/>
      <c r="C3" s="69"/>
      <c r="D3" s="70"/>
      <c r="E3" s="70"/>
      <c r="F3" s="69"/>
      <c r="G3" s="69"/>
      <c r="H3" s="69"/>
      <c r="I3" s="69"/>
      <c r="J3" s="69"/>
    </row>
    <row r="4" spans="1:13" ht="37.5" customHeight="1" x14ac:dyDescent="0.25">
      <c r="A4" s="418" t="s">
        <v>1123</v>
      </c>
      <c r="B4" s="418"/>
      <c r="C4" s="418"/>
      <c r="D4" s="418"/>
      <c r="E4" s="418"/>
      <c r="F4" s="418"/>
      <c r="G4" s="418"/>
      <c r="H4" s="418"/>
      <c r="I4" s="418"/>
      <c r="J4" s="418"/>
    </row>
    <row r="5" spans="1:13" x14ac:dyDescent="0.25">
      <c r="A5" s="84"/>
      <c r="B5" s="84"/>
      <c r="C5" s="84"/>
      <c r="D5" s="84"/>
      <c r="E5" s="84"/>
      <c r="F5" s="84"/>
      <c r="G5" s="84"/>
      <c r="H5" s="84"/>
      <c r="I5" s="431" t="s">
        <v>1105</v>
      </c>
      <c r="J5" s="431"/>
    </row>
    <row r="6" spans="1:13" x14ac:dyDescent="0.25">
      <c r="A6" s="419" t="s">
        <v>142</v>
      </c>
      <c r="B6" s="419" t="s">
        <v>143</v>
      </c>
      <c r="C6" s="419" t="s">
        <v>68</v>
      </c>
      <c r="D6" s="419" t="s">
        <v>90</v>
      </c>
      <c r="E6" s="419" t="s">
        <v>70</v>
      </c>
      <c r="F6" s="419" t="s">
        <v>91</v>
      </c>
      <c r="G6" s="419" t="s">
        <v>69</v>
      </c>
      <c r="H6" s="419" t="s">
        <v>92</v>
      </c>
      <c r="I6" s="419"/>
      <c r="J6" s="419" t="s">
        <v>144</v>
      </c>
    </row>
    <row r="7" spans="1:13" ht="55.5" customHeight="1" x14ac:dyDescent="0.25">
      <c r="A7" s="419"/>
      <c r="B7" s="419"/>
      <c r="C7" s="419"/>
      <c r="D7" s="419"/>
      <c r="E7" s="419"/>
      <c r="F7" s="419"/>
      <c r="G7" s="419"/>
      <c r="H7" s="86" t="s">
        <v>105</v>
      </c>
      <c r="I7" s="86" t="s">
        <v>93</v>
      </c>
      <c r="J7" s="419"/>
    </row>
    <row r="8" spans="1:13" x14ac:dyDescent="0.25">
      <c r="A8" s="86" t="s">
        <v>5</v>
      </c>
      <c r="B8" s="86" t="s">
        <v>6</v>
      </c>
      <c r="C8" s="86" t="s">
        <v>6</v>
      </c>
      <c r="D8" s="86">
        <v>1</v>
      </c>
      <c r="E8" s="86">
        <v>2</v>
      </c>
      <c r="F8" s="86">
        <v>3</v>
      </c>
      <c r="G8" s="86">
        <v>4</v>
      </c>
      <c r="H8" s="86">
        <v>5</v>
      </c>
      <c r="I8" s="86">
        <v>6</v>
      </c>
      <c r="J8" s="86">
        <v>7</v>
      </c>
    </row>
    <row r="9" spans="1:13" s="56" customFormat="1" ht="22.5" customHeight="1" x14ac:dyDescent="0.2">
      <c r="A9" s="37" t="s">
        <v>94</v>
      </c>
      <c r="B9" s="86">
        <v>1</v>
      </c>
      <c r="C9" s="302" t="s">
        <v>190</v>
      </c>
      <c r="D9" s="34" t="s">
        <v>187</v>
      </c>
      <c r="E9" s="99" t="s">
        <v>352</v>
      </c>
      <c r="F9" s="98" t="s">
        <v>414</v>
      </c>
      <c r="G9" s="37" t="s">
        <v>53</v>
      </c>
      <c r="H9" s="37" t="s">
        <v>467</v>
      </c>
      <c r="I9" s="37" t="s">
        <v>478</v>
      </c>
      <c r="J9" s="104" t="s">
        <v>703</v>
      </c>
    </row>
    <row r="10" spans="1:13" ht="22.5" customHeight="1" x14ac:dyDescent="0.25">
      <c r="A10" s="37"/>
      <c r="B10" s="83">
        <v>2</v>
      </c>
      <c r="C10" s="35" t="s">
        <v>188</v>
      </c>
      <c r="D10" s="36" t="s">
        <v>1108</v>
      </c>
      <c r="E10" s="49" t="s">
        <v>700</v>
      </c>
      <c r="F10" s="36" t="s">
        <v>413</v>
      </c>
      <c r="G10" s="39" t="s">
        <v>53</v>
      </c>
      <c r="H10" s="39" t="s">
        <v>467</v>
      </c>
      <c r="I10" s="39" t="s">
        <v>478</v>
      </c>
      <c r="J10" s="105" t="s">
        <v>702</v>
      </c>
    </row>
    <row r="11" spans="1:13" ht="22.5" customHeight="1" x14ac:dyDescent="0.25">
      <c r="A11" s="37"/>
      <c r="B11" s="83">
        <v>3</v>
      </c>
      <c r="C11" s="35" t="s">
        <v>191</v>
      </c>
      <c r="D11" s="36" t="s">
        <v>189</v>
      </c>
      <c r="E11" s="49" t="s">
        <v>353</v>
      </c>
      <c r="F11" s="36" t="s">
        <v>413</v>
      </c>
      <c r="G11" s="39" t="s">
        <v>53</v>
      </c>
      <c r="H11" s="39" t="s">
        <v>467</v>
      </c>
      <c r="I11" s="39" t="s">
        <v>478</v>
      </c>
      <c r="J11" s="105" t="s">
        <v>706</v>
      </c>
    </row>
    <row r="12" spans="1:13" s="56" customFormat="1" ht="22.5" customHeight="1" x14ac:dyDescent="0.2">
      <c r="A12" s="37" t="s">
        <v>95</v>
      </c>
      <c r="B12" s="86">
        <v>4</v>
      </c>
      <c r="C12" s="41" t="s">
        <v>215</v>
      </c>
      <c r="D12" s="34" t="s">
        <v>187</v>
      </c>
      <c r="E12" s="48" t="s">
        <v>359</v>
      </c>
      <c r="F12" s="34" t="s">
        <v>413</v>
      </c>
      <c r="G12" s="37" t="s">
        <v>53</v>
      </c>
      <c r="H12" s="37" t="s">
        <v>469</v>
      </c>
      <c r="I12" s="37" t="s">
        <v>478</v>
      </c>
      <c r="J12" s="104" t="s">
        <v>891</v>
      </c>
    </row>
    <row r="13" spans="1:13" ht="22.5" customHeight="1" x14ac:dyDescent="0.25">
      <c r="A13" s="37"/>
      <c r="B13" s="83">
        <v>5</v>
      </c>
      <c r="C13" s="35" t="s">
        <v>216</v>
      </c>
      <c r="D13" s="36" t="s">
        <v>189</v>
      </c>
      <c r="E13" s="49" t="s">
        <v>715</v>
      </c>
      <c r="F13" s="36" t="s">
        <v>413</v>
      </c>
      <c r="G13" s="39" t="s">
        <v>53</v>
      </c>
      <c r="H13" s="39" t="s">
        <v>469</v>
      </c>
      <c r="I13" s="39" t="s">
        <v>478</v>
      </c>
      <c r="J13" s="105" t="s">
        <v>706</v>
      </c>
    </row>
    <row r="14" spans="1:13" ht="22.5" customHeight="1" x14ac:dyDescent="0.25">
      <c r="A14" s="37"/>
      <c r="B14" s="83">
        <v>6</v>
      </c>
      <c r="C14" s="35" t="s">
        <v>217</v>
      </c>
      <c r="D14" s="36" t="s">
        <v>189</v>
      </c>
      <c r="E14" s="49" t="s">
        <v>716</v>
      </c>
      <c r="F14" s="36" t="s">
        <v>413</v>
      </c>
      <c r="G14" s="39" t="s">
        <v>53</v>
      </c>
      <c r="H14" s="39" t="s">
        <v>469</v>
      </c>
      <c r="I14" s="39" t="s">
        <v>478</v>
      </c>
      <c r="J14" s="105" t="s">
        <v>706</v>
      </c>
    </row>
    <row r="15" spans="1:13" s="56" customFormat="1" ht="22.5" customHeight="1" x14ac:dyDescent="0.2">
      <c r="A15" s="37" t="s">
        <v>115</v>
      </c>
      <c r="B15" s="86">
        <v>7</v>
      </c>
      <c r="C15" s="41" t="s">
        <v>204</v>
      </c>
      <c r="D15" s="34" t="s">
        <v>187</v>
      </c>
      <c r="E15" s="48" t="s">
        <v>356</v>
      </c>
      <c r="F15" s="34" t="s">
        <v>414</v>
      </c>
      <c r="G15" s="37" t="s">
        <v>53</v>
      </c>
      <c r="H15" s="37" t="s">
        <v>469</v>
      </c>
      <c r="I15" s="37" t="s">
        <v>478</v>
      </c>
      <c r="J15" s="104" t="s">
        <v>709</v>
      </c>
    </row>
    <row r="16" spans="1:13" ht="22.5" customHeight="1" x14ac:dyDescent="0.25">
      <c r="A16" s="37"/>
      <c r="B16" s="83">
        <v>8</v>
      </c>
      <c r="C16" s="35" t="s">
        <v>205</v>
      </c>
      <c r="D16" s="36" t="s">
        <v>189</v>
      </c>
      <c r="E16" s="49" t="s">
        <v>357</v>
      </c>
      <c r="F16" s="42" t="s">
        <v>414</v>
      </c>
      <c r="G16" s="39" t="s">
        <v>53</v>
      </c>
      <c r="H16" s="39" t="s">
        <v>469</v>
      </c>
      <c r="I16" s="39" t="s">
        <v>478</v>
      </c>
      <c r="J16" s="105" t="s">
        <v>724</v>
      </c>
    </row>
    <row r="17" spans="1:10" s="56" customFormat="1" ht="22.5" customHeight="1" x14ac:dyDescent="0.2">
      <c r="A17" s="37" t="s">
        <v>722</v>
      </c>
      <c r="B17" s="86">
        <v>9</v>
      </c>
      <c r="C17" s="41" t="s">
        <v>206</v>
      </c>
      <c r="D17" s="34" t="s">
        <v>187</v>
      </c>
      <c r="E17" s="48" t="s">
        <v>711</v>
      </c>
      <c r="F17" s="34" t="s">
        <v>414</v>
      </c>
      <c r="G17" s="37" t="s">
        <v>53</v>
      </c>
      <c r="H17" s="37" t="s">
        <v>469</v>
      </c>
      <c r="I17" s="37" t="s">
        <v>478</v>
      </c>
      <c r="J17" s="104" t="s">
        <v>702</v>
      </c>
    </row>
    <row r="18" spans="1:10" ht="22.5" customHeight="1" x14ac:dyDescent="0.25">
      <c r="A18" s="37"/>
      <c r="B18" s="83">
        <v>10</v>
      </c>
      <c r="C18" s="35" t="s">
        <v>207</v>
      </c>
      <c r="D18" s="36" t="s">
        <v>189</v>
      </c>
      <c r="E18" s="49" t="s">
        <v>712</v>
      </c>
      <c r="F18" s="36" t="s">
        <v>414</v>
      </c>
      <c r="G18" s="39" t="s">
        <v>53</v>
      </c>
      <c r="H18" s="39" t="s">
        <v>469</v>
      </c>
      <c r="I18" s="39" t="s">
        <v>478</v>
      </c>
      <c r="J18" s="105" t="s">
        <v>702</v>
      </c>
    </row>
    <row r="19" spans="1:10" s="56" customFormat="1" ht="22.5" customHeight="1" x14ac:dyDescent="0.2">
      <c r="A19" s="37" t="s">
        <v>723</v>
      </c>
      <c r="B19" s="86">
        <v>11</v>
      </c>
      <c r="C19" s="41" t="s">
        <v>219</v>
      </c>
      <c r="D19" s="34" t="s">
        <v>187</v>
      </c>
      <c r="E19" s="48" t="s">
        <v>360</v>
      </c>
      <c r="F19" s="34" t="s">
        <v>413</v>
      </c>
      <c r="G19" s="37" t="s">
        <v>53</v>
      </c>
      <c r="H19" s="37" t="s">
        <v>469</v>
      </c>
      <c r="I19" s="37" t="s">
        <v>478</v>
      </c>
      <c r="J19" s="104" t="s">
        <v>725</v>
      </c>
    </row>
    <row r="20" spans="1:10" s="56" customFormat="1" ht="22.5" customHeight="1" x14ac:dyDescent="0.2">
      <c r="A20" s="37" t="s">
        <v>826</v>
      </c>
      <c r="B20" s="86">
        <v>12</v>
      </c>
      <c r="C20" s="41" t="s">
        <v>221</v>
      </c>
      <c r="D20" s="34" t="s">
        <v>187</v>
      </c>
      <c r="E20" s="48" t="s">
        <v>361</v>
      </c>
      <c r="F20" s="34" t="s">
        <v>414</v>
      </c>
      <c r="G20" s="37" t="s">
        <v>53</v>
      </c>
      <c r="H20" s="37" t="s">
        <v>469</v>
      </c>
      <c r="I20" s="37" t="s">
        <v>478</v>
      </c>
      <c r="J20" s="104" t="s">
        <v>726</v>
      </c>
    </row>
    <row r="21" spans="1:10" ht="22.5" customHeight="1" x14ac:dyDescent="0.25">
      <c r="A21" s="37"/>
      <c r="B21" s="83">
        <v>13</v>
      </c>
      <c r="C21" s="35" t="s">
        <v>222</v>
      </c>
      <c r="D21" s="36" t="s">
        <v>196</v>
      </c>
      <c r="E21" s="49" t="s">
        <v>362</v>
      </c>
      <c r="F21" s="36" t="s">
        <v>413</v>
      </c>
      <c r="G21" s="39" t="s">
        <v>53</v>
      </c>
      <c r="H21" s="39" t="s">
        <v>469</v>
      </c>
      <c r="I21" s="39" t="s">
        <v>478</v>
      </c>
      <c r="J21" s="105" t="s">
        <v>725</v>
      </c>
    </row>
    <row r="22" spans="1:10" s="56" customFormat="1" ht="22.5" customHeight="1" x14ac:dyDescent="0.2">
      <c r="A22" s="37" t="s">
        <v>827</v>
      </c>
      <c r="B22" s="86">
        <v>14</v>
      </c>
      <c r="C22" s="41" t="s">
        <v>224</v>
      </c>
      <c r="D22" s="34" t="s">
        <v>187</v>
      </c>
      <c r="E22" s="48" t="s">
        <v>718</v>
      </c>
      <c r="F22" s="34" t="s">
        <v>413</v>
      </c>
      <c r="G22" s="37" t="s">
        <v>53</v>
      </c>
      <c r="H22" s="37" t="s">
        <v>469</v>
      </c>
      <c r="I22" s="37" t="s">
        <v>478</v>
      </c>
      <c r="J22" s="104" t="s">
        <v>725</v>
      </c>
    </row>
    <row r="23" spans="1:10" ht="22.5" customHeight="1" x14ac:dyDescent="0.25">
      <c r="A23" s="37"/>
      <c r="B23" s="83">
        <v>15</v>
      </c>
      <c r="C23" s="100" t="s">
        <v>225</v>
      </c>
      <c r="D23" s="36" t="s">
        <v>192</v>
      </c>
      <c r="E23" s="49" t="s">
        <v>363</v>
      </c>
      <c r="F23" s="36" t="s">
        <v>414</v>
      </c>
      <c r="G23" s="39" t="s">
        <v>53</v>
      </c>
      <c r="H23" s="39" t="s">
        <v>469</v>
      </c>
      <c r="I23" s="39" t="s">
        <v>478</v>
      </c>
      <c r="J23" s="105"/>
    </row>
    <row r="24" spans="1:10" s="56" customFormat="1" ht="22.5" customHeight="1" x14ac:dyDescent="0.2">
      <c r="A24" s="37" t="s">
        <v>828</v>
      </c>
      <c r="B24" s="86">
        <v>16</v>
      </c>
      <c r="C24" s="41" t="s">
        <v>226</v>
      </c>
      <c r="D24" s="34" t="s">
        <v>187</v>
      </c>
      <c r="E24" s="48" t="s">
        <v>719</v>
      </c>
      <c r="F24" s="34" t="s">
        <v>413</v>
      </c>
      <c r="G24" s="37" t="s">
        <v>53</v>
      </c>
      <c r="H24" s="37" t="s">
        <v>469</v>
      </c>
      <c r="I24" s="37" t="s">
        <v>478</v>
      </c>
      <c r="J24" s="104" t="s">
        <v>725</v>
      </c>
    </row>
    <row r="25" spans="1:10" s="56" customFormat="1" ht="22.5" customHeight="1" x14ac:dyDescent="0.2">
      <c r="A25" s="37" t="s">
        <v>829</v>
      </c>
      <c r="B25" s="86">
        <v>17</v>
      </c>
      <c r="C25" s="41" t="s">
        <v>208</v>
      </c>
      <c r="D25" s="34" t="s">
        <v>187</v>
      </c>
      <c r="E25" s="295" t="s">
        <v>358</v>
      </c>
      <c r="F25" s="34" t="s">
        <v>413</v>
      </c>
      <c r="G25" s="37" t="s">
        <v>53</v>
      </c>
      <c r="H25" s="37" t="s">
        <v>469</v>
      </c>
      <c r="I25" s="37" t="s">
        <v>478</v>
      </c>
      <c r="J25" s="104" t="s">
        <v>709</v>
      </c>
    </row>
    <row r="26" spans="1:10" ht="22.5" customHeight="1" x14ac:dyDescent="0.25">
      <c r="A26" s="37" t="s">
        <v>830</v>
      </c>
      <c r="B26" s="86">
        <v>18</v>
      </c>
      <c r="C26" s="63" t="s">
        <v>242</v>
      </c>
      <c r="D26" s="43" t="s">
        <v>187</v>
      </c>
      <c r="E26" s="50" t="s">
        <v>371</v>
      </c>
      <c r="F26" s="43" t="s">
        <v>413</v>
      </c>
      <c r="G26" s="37" t="s">
        <v>53</v>
      </c>
      <c r="H26" s="34" t="s">
        <v>470</v>
      </c>
      <c r="I26" s="34" t="s">
        <v>478</v>
      </c>
      <c r="J26" s="104" t="s">
        <v>891</v>
      </c>
    </row>
    <row r="27" spans="1:10" ht="22.5" customHeight="1" x14ac:dyDescent="0.25">
      <c r="A27" s="37"/>
      <c r="B27" s="83">
        <v>19</v>
      </c>
      <c r="C27" s="40" t="s">
        <v>243</v>
      </c>
      <c r="D27" s="45" t="s">
        <v>189</v>
      </c>
      <c r="E27" s="49" t="s">
        <v>372</v>
      </c>
      <c r="F27" s="45" t="s">
        <v>414</v>
      </c>
      <c r="G27" s="39" t="s">
        <v>53</v>
      </c>
      <c r="H27" s="54" t="s">
        <v>470</v>
      </c>
      <c r="I27" s="42" t="s">
        <v>478</v>
      </c>
      <c r="J27" s="100" t="s">
        <v>706</v>
      </c>
    </row>
    <row r="28" spans="1:10" ht="22.5" customHeight="1" x14ac:dyDescent="0.25">
      <c r="A28" s="37" t="s">
        <v>831</v>
      </c>
      <c r="B28" s="86">
        <v>20</v>
      </c>
      <c r="C28" s="41" t="s">
        <v>250</v>
      </c>
      <c r="D28" s="43" t="s">
        <v>187</v>
      </c>
      <c r="E28" s="48" t="s">
        <v>756</v>
      </c>
      <c r="F28" s="43" t="s">
        <v>413</v>
      </c>
      <c r="G28" s="37" t="s">
        <v>53</v>
      </c>
      <c r="H28" s="34" t="s">
        <v>470</v>
      </c>
      <c r="I28" s="43" t="s">
        <v>478</v>
      </c>
      <c r="J28" s="104" t="s">
        <v>701</v>
      </c>
    </row>
    <row r="29" spans="1:10" ht="22.5" customHeight="1" x14ac:dyDescent="0.25">
      <c r="A29" s="37" t="s">
        <v>832</v>
      </c>
      <c r="B29" s="86">
        <v>21</v>
      </c>
      <c r="C29" s="41" t="s">
        <v>261</v>
      </c>
      <c r="D29" s="43" t="s">
        <v>187</v>
      </c>
      <c r="E29" s="48" t="s">
        <v>759</v>
      </c>
      <c r="F29" s="43" t="s">
        <v>414</v>
      </c>
      <c r="G29" s="37" t="s">
        <v>53</v>
      </c>
      <c r="H29" s="34" t="s">
        <v>470</v>
      </c>
      <c r="I29" s="43" t="s">
        <v>478</v>
      </c>
      <c r="J29" s="63" t="s">
        <v>701</v>
      </c>
    </row>
    <row r="30" spans="1:10" ht="22.5" customHeight="1" x14ac:dyDescent="0.25">
      <c r="A30" s="37"/>
      <c r="B30" s="83">
        <v>22</v>
      </c>
      <c r="C30" s="35" t="s">
        <v>262</v>
      </c>
      <c r="D30" s="44" t="s">
        <v>189</v>
      </c>
      <c r="E30" s="49" t="s">
        <v>885</v>
      </c>
      <c r="F30" s="46" t="s">
        <v>413</v>
      </c>
      <c r="G30" s="39" t="s">
        <v>53</v>
      </c>
      <c r="H30" s="42" t="s">
        <v>470</v>
      </c>
      <c r="I30" s="46" t="s">
        <v>478</v>
      </c>
      <c r="J30" s="59" t="s">
        <v>894</v>
      </c>
    </row>
    <row r="31" spans="1:10" ht="22.5" customHeight="1" x14ac:dyDescent="0.25">
      <c r="A31" s="37" t="s">
        <v>835</v>
      </c>
      <c r="B31" s="86">
        <v>23</v>
      </c>
      <c r="C31" s="41" t="s">
        <v>240</v>
      </c>
      <c r="D31" s="34" t="s">
        <v>187</v>
      </c>
      <c r="E31" s="295" t="s">
        <v>770</v>
      </c>
      <c r="F31" s="46" t="s">
        <v>413</v>
      </c>
      <c r="G31" s="39" t="s">
        <v>53</v>
      </c>
      <c r="H31" s="42" t="s">
        <v>470</v>
      </c>
      <c r="I31" s="46" t="s">
        <v>478</v>
      </c>
      <c r="J31" s="59" t="s">
        <v>702</v>
      </c>
    </row>
    <row r="32" spans="1:10" ht="22.5" customHeight="1" x14ac:dyDescent="0.25">
      <c r="A32" s="37"/>
      <c r="B32" s="83">
        <v>24</v>
      </c>
      <c r="C32" s="35" t="s">
        <v>241</v>
      </c>
      <c r="D32" s="36" t="s">
        <v>189</v>
      </c>
      <c r="E32" s="126">
        <v>23217</v>
      </c>
      <c r="F32" s="46" t="s">
        <v>413</v>
      </c>
      <c r="G32" s="39" t="s">
        <v>53</v>
      </c>
      <c r="H32" s="42" t="s">
        <v>470</v>
      </c>
      <c r="I32" s="46" t="s">
        <v>478</v>
      </c>
      <c r="J32" s="59" t="s">
        <v>894</v>
      </c>
    </row>
    <row r="33" spans="1:13" ht="22.5" customHeight="1" x14ac:dyDescent="0.25">
      <c r="A33" s="37"/>
      <c r="B33" s="83">
        <v>25</v>
      </c>
      <c r="C33" s="38" t="s">
        <v>1067</v>
      </c>
      <c r="D33" s="36" t="s">
        <v>192</v>
      </c>
      <c r="E33" s="126">
        <v>34672</v>
      </c>
      <c r="F33" s="46" t="s">
        <v>414</v>
      </c>
      <c r="G33" s="39" t="s">
        <v>53</v>
      </c>
      <c r="H33" s="42" t="s">
        <v>470</v>
      </c>
      <c r="I33" s="46" t="s">
        <v>478</v>
      </c>
      <c r="J33" s="59" t="s">
        <v>1185</v>
      </c>
    </row>
    <row r="34" spans="1:13" s="56" customFormat="1" ht="22.5" customHeight="1" x14ac:dyDescent="0.2">
      <c r="A34" s="37" t="s">
        <v>836</v>
      </c>
      <c r="B34" s="86">
        <v>26</v>
      </c>
      <c r="C34" s="41" t="s">
        <v>268</v>
      </c>
      <c r="D34" s="34" t="s">
        <v>187</v>
      </c>
      <c r="E34" s="48" t="s">
        <v>379</v>
      </c>
      <c r="F34" s="34" t="s">
        <v>414</v>
      </c>
      <c r="G34" s="37" t="s">
        <v>53</v>
      </c>
      <c r="H34" s="37" t="s">
        <v>471</v>
      </c>
      <c r="I34" s="37" t="s">
        <v>478</v>
      </c>
      <c r="J34" s="104" t="s">
        <v>701</v>
      </c>
    </row>
    <row r="35" spans="1:13" s="56" customFormat="1" ht="22.5" customHeight="1" x14ac:dyDescent="0.2">
      <c r="A35" s="37" t="s">
        <v>837</v>
      </c>
      <c r="B35" s="86">
        <v>27</v>
      </c>
      <c r="C35" s="41" t="s">
        <v>277</v>
      </c>
      <c r="D35" s="43" t="s">
        <v>187</v>
      </c>
      <c r="E35" s="50" t="s">
        <v>886</v>
      </c>
      <c r="F35" s="43" t="s">
        <v>413</v>
      </c>
      <c r="G35" s="37" t="s">
        <v>53</v>
      </c>
      <c r="H35" s="43" t="s">
        <v>472</v>
      </c>
      <c r="I35" s="34" t="s">
        <v>478</v>
      </c>
      <c r="J35" s="110" t="s">
        <v>702</v>
      </c>
    </row>
    <row r="36" spans="1:13" s="56" customFormat="1" ht="22.5" customHeight="1" x14ac:dyDescent="0.2">
      <c r="A36" s="37" t="s">
        <v>838</v>
      </c>
      <c r="B36" s="86">
        <v>28</v>
      </c>
      <c r="C36" s="41" t="s">
        <v>280</v>
      </c>
      <c r="D36" s="34" t="s">
        <v>187</v>
      </c>
      <c r="E36" s="48" t="s">
        <v>887</v>
      </c>
      <c r="F36" s="34" t="s">
        <v>414</v>
      </c>
      <c r="G36" s="37" t="s">
        <v>53</v>
      </c>
      <c r="H36" s="34" t="s">
        <v>472</v>
      </c>
      <c r="I36" s="34" t="s">
        <v>478</v>
      </c>
      <c r="J36" s="63" t="s">
        <v>893</v>
      </c>
    </row>
    <row r="37" spans="1:13" ht="22.5" customHeight="1" x14ac:dyDescent="0.25">
      <c r="A37" s="37"/>
      <c r="B37" s="83">
        <v>29</v>
      </c>
      <c r="C37" s="35" t="s">
        <v>281</v>
      </c>
      <c r="D37" s="36" t="s">
        <v>196</v>
      </c>
      <c r="E37" s="49" t="s">
        <v>386</v>
      </c>
      <c r="F37" s="36" t="s">
        <v>413</v>
      </c>
      <c r="G37" s="39" t="s">
        <v>53</v>
      </c>
      <c r="H37" s="54" t="s">
        <v>472</v>
      </c>
      <c r="I37" s="42" t="s">
        <v>478</v>
      </c>
      <c r="J37" s="100" t="s">
        <v>702</v>
      </c>
    </row>
    <row r="38" spans="1:13" ht="22.5" customHeight="1" x14ac:dyDescent="0.25">
      <c r="A38" s="37"/>
      <c r="B38" s="83">
        <v>30</v>
      </c>
      <c r="C38" s="35" t="s">
        <v>282</v>
      </c>
      <c r="D38" s="36" t="s">
        <v>283</v>
      </c>
      <c r="E38" s="49" t="s">
        <v>387</v>
      </c>
      <c r="F38" s="36" t="s">
        <v>414</v>
      </c>
      <c r="G38" s="39" t="s">
        <v>53</v>
      </c>
      <c r="H38" s="54" t="s">
        <v>472</v>
      </c>
      <c r="I38" s="42" t="s">
        <v>478</v>
      </c>
      <c r="J38" s="100" t="s">
        <v>706</v>
      </c>
    </row>
    <row r="39" spans="1:13" s="56" customFormat="1" ht="22.5" customHeight="1" x14ac:dyDescent="0.2">
      <c r="A39" s="37" t="s">
        <v>839</v>
      </c>
      <c r="B39" s="86">
        <v>31</v>
      </c>
      <c r="C39" s="64" t="s">
        <v>278</v>
      </c>
      <c r="D39" s="43" t="s">
        <v>187</v>
      </c>
      <c r="E39" s="52" t="s">
        <v>384</v>
      </c>
      <c r="F39" s="43" t="s">
        <v>413</v>
      </c>
      <c r="G39" s="37" t="s">
        <v>53</v>
      </c>
      <c r="H39" s="34" t="s">
        <v>472</v>
      </c>
      <c r="I39" s="34" t="s">
        <v>478</v>
      </c>
      <c r="J39" s="104" t="s">
        <v>891</v>
      </c>
    </row>
    <row r="40" spans="1:13" ht="22.5" customHeight="1" x14ac:dyDescent="0.25">
      <c r="A40" s="37"/>
      <c r="B40" s="83">
        <v>32</v>
      </c>
      <c r="C40" s="47" t="s">
        <v>279</v>
      </c>
      <c r="D40" s="44" t="s">
        <v>189</v>
      </c>
      <c r="E40" s="53" t="s">
        <v>385</v>
      </c>
      <c r="F40" s="44" t="s">
        <v>414</v>
      </c>
      <c r="G40" s="39" t="s">
        <v>53</v>
      </c>
      <c r="H40" s="54" t="s">
        <v>472</v>
      </c>
      <c r="I40" s="42" t="s">
        <v>478</v>
      </c>
      <c r="J40" s="100" t="s">
        <v>706</v>
      </c>
    </row>
    <row r="41" spans="1:13" ht="22.5" customHeight="1" x14ac:dyDescent="0.25">
      <c r="A41" s="37" t="s">
        <v>840</v>
      </c>
      <c r="B41" s="86">
        <v>33</v>
      </c>
      <c r="C41" s="41" t="s">
        <v>497</v>
      </c>
      <c r="D41" s="34" t="s">
        <v>187</v>
      </c>
      <c r="E41" s="295">
        <v>24035</v>
      </c>
      <c r="F41" s="72" t="s">
        <v>413</v>
      </c>
      <c r="G41" s="37" t="s">
        <v>53</v>
      </c>
      <c r="H41" s="303" t="s">
        <v>473</v>
      </c>
      <c r="I41" s="34" t="s">
        <v>478</v>
      </c>
      <c r="J41" s="63" t="s">
        <v>709</v>
      </c>
    </row>
    <row r="42" spans="1:13" ht="22.5" customHeight="1" x14ac:dyDescent="0.25">
      <c r="A42" s="37" t="s">
        <v>841</v>
      </c>
      <c r="B42" s="86">
        <v>34</v>
      </c>
      <c r="C42" s="41" t="s">
        <v>327</v>
      </c>
      <c r="D42" s="34" t="s">
        <v>187</v>
      </c>
      <c r="E42" s="295">
        <v>21050</v>
      </c>
      <c r="F42" s="72" t="s">
        <v>414</v>
      </c>
      <c r="G42" s="37" t="s">
        <v>53</v>
      </c>
      <c r="H42" s="304" t="s">
        <v>474</v>
      </c>
      <c r="I42" s="34" t="s">
        <v>478</v>
      </c>
      <c r="J42" s="63" t="s">
        <v>1182</v>
      </c>
    </row>
    <row r="43" spans="1:13" ht="22.5" customHeight="1" x14ac:dyDescent="0.25">
      <c r="A43" s="37"/>
      <c r="B43" s="83">
        <v>35</v>
      </c>
      <c r="C43" s="35" t="s">
        <v>328</v>
      </c>
      <c r="D43" s="42" t="s">
        <v>196</v>
      </c>
      <c r="E43" s="126">
        <v>22593</v>
      </c>
      <c r="F43" s="44" t="s">
        <v>413</v>
      </c>
      <c r="G43" s="39" t="s">
        <v>53</v>
      </c>
      <c r="H43" s="54" t="s">
        <v>474</v>
      </c>
      <c r="I43" s="42" t="s">
        <v>478</v>
      </c>
      <c r="J43" s="59" t="s">
        <v>1182</v>
      </c>
    </row>
    <row r="44" spans="1:13" s="56" customFormat="1" ht="22.5" customHeight="1" x14ac:dyDescent="0.2">
      <c r="A44" s="37" t="s">
        <v>842</v>
      </c>
      <c r="B44" s="86">
        <v>36</v>
      </c>
      <c r="C44" s="41" t="s">
        <v>322</v>
      </c>
      <c r="D44" s="43" t="s">
        <v>187</v>
      </c>
      <c r="E44" s="50" t="s">
        <v>403</v>
      </c>
      <c r="F44" s="43" t="s">
        <v>413</v>
      </c>
      <c r="G44" s="37" t="s">
        <v>53</v>
      </c>
      <c r="H44" s="43" t="s">
        <v>474</v>
      </c>
      <c r="I44" s="34" t="s">
        <v>478</v>
      </c>
      <c r="J44" s="63" t="s">
        <v>701</v>
      </c>
    </row>
    <row r="45" spans="1:13" s="56" customFormat="1" ht="22.5" customHeight="1" x14ac:dyDescent="0.2">
      <c r="A45" s="37" t="s">
        <v>843</v>
      </c>
      <c r="B45" s="86">
        <v>37</v>
      </c>
      <c r="C45" s="41" t="s">
        <v>326</v>
      </c>
      <c r="D45" s="43" t="s">
        <v>187</v>
      </c>
      <c r="E45" s="50" t="s">
        <v>406</v>
      </c>
      <c r="F45" s="43" t="s">
        <v>413</v>
      </c>
      <c r="G45" s="37" t="s">
        <v>53</v>
      </c>
      <c r="H45" s="43" t="s">
        <v>474</v>
      </c>
      <c r="I45" s="34" t="s">
        <v>478</v>
      </c>
      <c r="J45" s="93" t="s">
        <v>702</v>
      </c>
    </row>
    <row r="46" spans="1:13" s="56" customFormat="1" ht="22.5" customHeight="1" x14ac:dyDescent="0.2">
      <c r="A46" s="37" t="s">
        <v>844</v>
      </c>
      <c r="B46" s="86">
        <v>38</v>
      </c>
      <c r="C46" s="88" t="s">
        <v>335</v>
      </c>
      <c r="D46" s="37" t="s">
        <v>187</v>
      </c>
      <c r="E46" s="37" t="s">
        <v>890</v>
      </c>
      <c r="F46" s="37" t="s">
        <v>413</v>
      </c>
      <c r="G46" s="37" t="s">
        <v>53</v>
      </c>
      <c r="H46" s="37" t="s">
        <v>475</v>
      </c>
      <c r="I46" s="37" t="s">
        <v>478</v>
      </c>
      <c r="J46" s="110" t="s">
        <v>702</v>
      </c>
    </row>
    <row r="47" spans="1:13" s="56" customFormat="1" ht="22.5" customHeight="1" x14ac:dyDescent="0.2">
      <c r="A47" s="37" t="s">
        <v>845</v>
      </c>
      <c r="B47" s="86">
        <v>39</v>
      </c>
      <c r="C47" s="88" t="s">
        <v>336</v>
      </c>
      <c r="D47" s="37" t="s">
        <v>187</v>
      </c>
      <c r="E47" s="37" t="s">
        <v>410</v>
      </c>
      <c r="F47" s="37" t="s">
        <v>413</v>
      </c>
      <c r="G47" s="37" t="s">
        <v>53</v>
      </c>
      <c r="H47" s="37" t="s">
        <v>475</v>
      </c>
      <c r="I47" s="37" t="s">
        <v>478</v>
      </c>
      <c r="J47" s="110" t="s">
        <v>895</v>
      </c>
    </row>
    <row r="48" spans="1:13" ht="15.75" customHeight="1" x14ac:dyDescent="0.25">
      <c r="A48" s="75"/>
      <c r="B48" s="76"/>
      <c r="C48" s="61"/>
      <c r="D48" s="61"/>
      <c r="E48" s="61"/>
      <c r="F48" s="430" t="s">
        <v>1183</v>
      </c>
      <c r="G48" s="430"/>
      <c r="H48" s="430"/>
      <c r="I48" s="430"/>
      <c r="J48" s="430"/>
      <c r="K48" s="102"/>
      <c r="L48" s="102"/>
      <c r="M48" s="102"/>
    </row>
    <row r="49" spans="1:13" ht="15.75" customHeight="1" x14ac:dyDescent="0.25">
      <c r="A49" s="418" t="s">
        <v>146</v>
      </c>
      <c r="B49" s="418"/>
      <c r="C49" s="418"/>
      <c r="D49" s="418"/>
      <c r="E49" s="418"/>
      <c r="F49" s="418" t="s">
        <v>71</v>
      </c>
      <c r="G49" s="418"/>
      <c r="H49" s="418"/>
      <c r="I49" s="418"/>
      <c r="J49" s="418"/>
      <c r="K49" s="68"/>
      <c r="L49" s="68"/>
      <c r="M49" s="68"/>
    </row>
    <row r="50" spans="1:13" ht="36" customHeight="1" x14ac:dyDescent="0.25">
      <c r="A50" s="421" t="s">
        <v>96</v>
      </c>
      <c r="B50" s="421"/>
      <c r="C50" s="421"/>
      <c r="D50" s="421"/>
      <c r="E50" s="421"/>
      <c r="F50" s="418" t="s">
        <v>147</v>
      </c>
      <c r="G50" s="418"/>
      <c r="H50" s="418"/>
      <c r="I50" s="418"/>
      <c r="J50" s="418"/>
      <c r="K50" s="102"/>
      <c r="L50" s="102"/>
      <c r="M50" s="102"/>
    </row>
    <row r="51" spans="1:13" ht="21" customHeight="1" x14ac:dyDescent="0.25">
      <c r="A51" s="85"/>
      <c r="B51" s="85"/>
      <c r="C51" s="85"/>
      <c r="D51" s="85"/>
      <c r="E51" s="85"/>
      <c r="F51" s="84"/>
      <c r="G51" s="84"/>
      <c r="H51" s="84"/>
      <c r="I51" s="84"/>
      <c r="J51" s="84"/>
      <c r="K51" s="102"/>
      <c r="L51" s="102"/>
      <c r="M51" s="102"/>
    </row>
    <row r="52" spans="1:13" ht="21" customHeight="1" x14ac:dyDescent="0.25">
      <c r="A52" s="85"/>
      <c r="B52" s="85"/>
      <c r="C52" s="85"/>
      <c r="D52" s="85"/>
      <c r="E52" s="85"/>
      <c r="F52" s="84"/>
      <c r="G52" s="84"/>
      <c r="H52" s="84"/>
      <c r="I52" s="84"/>
      <c r="J52" s="84"/>
      <c r="K52" s="102"/>
      <c r="L52" s="102"/>
      <c r="M52" s="102"/>
    </row>
    <row r="53" spans="1:13" ht="21" customHeight="1" x14ac:dyDescent="0.25">
      <c r="A53" s="85"/>
      <c r="B53" s="85"/>
      <c r="C53" s="85"/>
      <c r="D53" s="85"/>
      <c r="E53" s="85"/>
      <c r="F53" s="84"/>
      <c r="G53" s="84"/>
      <c r="H53" s="84"/>
      <c r="I53" s="84"/>
      <c r="J53" s="84"/>
      <c r="K53" s="102"/>
      <c r="L53" s="102"/>
      <c r="M53" s="102"/>
    </row>
    <row r="54" spans="1:13" ht="21" customHeight="1" x14ac:dyDescent="0.25">
      <c r="A54" s="418" t="s">
        <v>180</v>
      </c>
      <c r="B54" s="418"/>
      <c r="C54" s="418"/>
      <c r="D54" s="418"/>
      <c r="E54" s="418"/>
      <c r="F54" s="418" t="s">
        <v>704</v>
      </c>
      <c r="G54" s="418"/>
      <c r="H54" s="418"/>
      <c r="I54" s="418"/>
      <c r="J54" s="418"/>
      <c r="K54" s="102"/>
      <c r="L54" s="102"/>
      <c r="M54" s="102"/>
    </row>
    <row r="55" spans="1:13" ht="21" customHeight="1" x14ac:dyDescent="0.25">
      <c r="A55" s="84"/>
      <c r="B55" s="84"/>
      <c r="C55" s="84"/>
      <c r="D55" s="84"/>
      <c r="E55" s="84"/>
      <c r="F55" s="84"/>
      <c r="G55" s="84"/>
      <c r="H55" s="84"/>
      <c r="I55" s="84"/>
      <c r="J55" s="84"/>
      <c r="K55" s="102"/>
      <c r="L55" s="102"/>
      <c r="M55" s="102"/>
    </row>
    <row r="56" spans="1:13" ht="21" customHeight="1" x14ac:dyDescent="0.25">
      <c r="A56" s="84"/>
      <c r="B56" s="84"/>
      <c r="C56" s="84"/>
      <c r="D56" s="84"/>
      <c r="E56" s="84"/>
      <c r="F56" s="84"/>
      <c r="G56" s="84"/>
      <c r="H56" s="84"/>
      <c r="I56" s="84"/>
      <c r="J56" s="84"/>
      <c r="K56" s="102"/>
      <c r="L56" s="102"/>
      <c r="M56" s="102"/>
    </row>
    <row r="57" spans="1:13" ht="21" customHeight="1" x14ac:dyDescent="0.25">
      <c r="A57" s="84"/>
      <c r="B57" s="84"/>
      <c r="C57" s="84"/>
      <c r="D57" s="84"/>
      <c r="E57" s="84"/>
      <c r="F57" s="84"/>
      <c r="G57" s="84"/>
      <c r="H57" s="84"/>
      <c r="I57" s="84"/>
      <c r="J57" s="84"/>
      <c r="K57" s="102"/>
      <c r="L57" s="102"/>
      <c r="M57" s="102"/>
    </row>
    <row r="58" spans="1:13" ht="21" customHeight="1" x14ac:dyDescent="0.25">
      <c r="A58" s="84"/>
      <c r="B58" s="84"/>
      <c r="C58" s="84"/>
      <c r="D58" s="84"/>
      <c r="E58" s="84"/>
      <c r="F58" s="84"/>
      <c r="G58" s="84"/>
      <c r="H58" s="84"/>
      <c r="I58" s="84"/>
      <c r="J58" s="84"/>
      <c r="K58" s="102"/>
      <c r="L58" s="102"/>
      <c r="M58" s="102"/>
    </row>
    <row r="59" spans="1:13" ht="21" customHeight="1" x14ac:dyDescent="0.25">
      <c r="A59" s="84"/>
      <c r="B59" s="84"/>
      <c r="C59" s="84"/>
      <c r="D59" s="84"/>
      <c r="E59" s="84"/>
      <c r="F59" s="84"/>
      <c r="G59" s="84"/>
      <c r="H59" s="84"/>
      <c r="I59" s="84"/>
      <c r="J59" s="84"/>
      <c r="K59" s="102"/>
      <c r="L59" s="102"/>
      <c r="M59" s="102"/>
    </row>
    <row r="60" spans="1:13" ht="21" customHeight="1" x14ac:dyDescent="0.25">
      <c r="A60" s="84"/>
      <c r="B60" s="84"/>
      <c r="C60" s="84"/>
      <c r="D60" s="84"/>
      <c r="E60" s="84"/>
      <c r="F60" s="84"/>
      <c r="G60" s="84"/>
      <c r="H60" s="84"/>
      <c r="I60" s="84"/>
      <c r="J60" s="84"/>
      <c r="K60" s="102"/>
      <c r="L60" s="102"/>
      <c r="M60" s="102"/>
    </row>
    <row r="61" spans="1:13" ht="21" customHeight="1" x14ac:dyDescent="0.25">
      <c r="A61" s="84"/>
      <c r="B61" s="84"/>
      <c r="C61" s="84"/>
      <c r="D61" s="84"/>
      <c r="E61" s="84"/>
      <c r="F61" s="84"/>
      <c r="G61" s="84"/>
      <c r="H61" s="84"/>
      <c r="I61" s="84"/>
      <c r="J61" s="84"/>
      <c r="K61" s="102"/>
      <c r="L61" s="102"/>
      <c r="M61" s="102"/>
    </row>
    <row r="62" spans="1:13" ht="21" customHeight="1" x14ac:dyDescent="0.25">
      <c r="A62" s="84"/>
      <c r="B62" s="84"/>
      <c r="C62" s="84"/>
      <c r="D62" s="84"/>
      <c r="E62" s="84"/>
      <c r="F62" s="84"/>
      <c r="G62" s="84"/>
      <c r="H62" s="84"/>
      <c r="I62" s="84"/>
      <c r="J62" s="84"/>
      <c r="K62" s="102"/>
      <c r="L62" s="102"/>
      <c r="M62" s="102"/>
    </row>
    <row r="63" spans="1:13" ht="21" customHeight="1" x14ac:dyDescent="0.25">
      <c r="A63" s="84"/>
      <c r="B63" s="84"/>
      <c r="C63" s="84"/>
      <c r="D63" s="84"/>
      <c r="E63" s="84"/>
      <c r="F63" s="84"/>
      <c r="G63" s="84"/>
      <c r="H63" s="84"/>
      <c r="I63" s="84"/>
      <c r="J63" s="84"/>
      <c r="K63" s="102"/>
      <c r="L63" s="102"/>
      <c r="M63" s="102"/>
    </row>
    <row r="64" spans="1:13" ht="21" customHeight="1" x14ac:dyDescent="0.25">
      <c r="A64" s="84"/>
      <c r="B64" s="84"/>
      <c r="C64" s="84"/>
      <c r="D64" s="84"/>
      <c r="E64" s="84"/>
      <c r="F64" s="84"/>
      <c r="G64" s="84"/>
      <c r="H64" s="84"/>
      <c r="I64" s="84"/>
      <c r="J64" s="84"/>
      <c r="K64" s="102"/>
      <c r="L64" s="102"/>
      <c r="M64" s="102"/>
    </row>
    <row r="65" spans="1:13" ht="21" customHeight="1" x14ac:dyDescent="0.25">
      <c r="A65" s="84"/>
      <c r="B65" s="84"/>
      <c r="C65" s="84"/>
      <c r="D65" s="84"/>
      <c r="E65" s="84"/>
      <c r="F65" s="84"/>
      <c r="G65" s="84"/>
      <c r="H65" s="84"/>
      <c r="I65" s="84"/>
      <c r="J65" s="84"/>
      <c r="K65" s="102"/>
      <c r="L65" s="102"/>
      <c r="M65" s="102"/>
    </row>
    <row r="66" spans="1:13" ht="53.25" customHeight="1" x14ac:dyDescent="0.25">
      <c r="A66" s="423" t="s">
        <v>145</v>
      </c>
      <c r="B66" s="423"/>
      <c r="C66" s="423"/>
      <c r="D66" s="423"/>
      <c r="E66" s="423"/>
      <c r="F66" s="423"/>
      <c r="G66" s="423"/>
      <c r="H66" s="423"/>
      <c r="I66" s="423"/>
      <c r="J66" s="423"/>
    </row>
    <row r="68" spans="1:13" x14ac:dyDescent="0.25">
      <c r="E68" s="337"/>
      <c r="F68" s="338"/>
      <c r="G68" s="338"/>
      <c r="H68" s="338"/>
      <c r="I68" s="338"/>
    </row>
  </sheetData>
  <autoFilter ref="A8:M50"/>
  <mergeCells count="24">
    <mergeCell ref="I5:J5"/>
    <mergeCell ref="A1:C1"/>
    <mergeCell ref="F1:J1"/>
    <mergeCell ref="A2:C2"/>
    <mergeCell ref="F2:J2"/>
    <mergeCell ref="A4:J4"/>
    <mergeCell ref="G6:G7"/>
    <mergeCell ref="H6:I6"/>
    <mergeCell ref="J6:J7"/>
    <mergeCell ref="A49:E49"/>
    <mergeCell ref="F48:J48"/>
    <mergeCell ref="A6:A7"/>
    <mergeCell ref="B6:B7"/>
    <mergeCell ref="C6:C7"/>
    <mergeCell ref="D6:D7"/>
    <mergeCell ref="E6:E7"/>
    <mergeCell ref="F6:F7"/>
    <mergeCell ref="A50:E50"/>
    <mergeCell ref="E68:I68"/>
    <mergeCell ref="F49:J49"/>
    <mergeCell ref="F50:J50"/>
    <mergeCell ref="A66:J66"/>
    <mergeCell ref="A54:E54"/>
    <mergeCell ref="F54:J54"/>
  </mergeCells>
  <pageMargins left="0.51181102362204722" right="0.19685039370078741" top="0.51181102362204722" bottom="0.51181102362204722" header="0.31496062992125984" footer="0.31496062992125984"/>
  <pageSetup paperSize="9" orientation="landscape" r:id="rId1"/>
  <colBreaks count="1" manualBreakCount="1">
    <brk id="10"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10" zoomScaleNormal="100" workbookViewId="0">
      <selection activeCell="F21" sqref="F21:J21"/>
    </sheetView>
  </sheetViews>
  <sheetFormatPr defaultColWidth="9.140625" defaultRowHeight="15.75" x14ac:dyDescent="0.25"/>
  <cols>
    <col min="1" max="1" width="6.140625" style="77" customWidth="1"/>
    <col min="2" max="2" width="6.85546875" style="78" customWidth="1"/>
    <col min="3" max="3" width="20.42578125" style="92" customWidth="1"/>
    <col min="4" max="4" width="10.42578125" style="92" customWidth="1"/>
    <col min="5" max="5" width="12.85546875" style="92" customWidth="1"/>
    <col min="6" max="6" width="8.7109375" style="92" customWidth="1"/>
    <col min="7" max="7" width="8.140625" style="92" customWidth="1"/>
    <col min="8" max="8" width="11.28515625" style="92" customWidth="1"/>
    <col min="9" max="9" width="13.140625" style="92" customWidth="1"/>
    <col min="10" max="10" width="35" style="92" customWidth="1"/>
    <col min="11" max="16384" width="9.140625" style="91"/>
  </cols>
  <sheetData>
    <row r="1" spans="1:13" ht="19.5" customHeight="1" x14ac:dyDescent="0.25">
      <c r="A1" s="422" t="s">
        <v>97</v>
      </c>
      <c r="B1" s="422"/>
      <c r="C1" s="422"/>
      <c r="D1" s="68"/>
      <c r="E1" s="68"/>
      <c r="F1" s="418" t="s">
        <v>86</v>
      </c>
      <c r="G1" s="418"/>
      <c r="H1" s="418"/>
      <c r="I1" s="418"/>
      <c r="J1" s="418"/>
      <c r="K1" s="68"/>
      <c r="L1" s="68"/>
      <c r="M1" s="68"/>
    </row>
    <row r="2" spans="1:13" ht="15.75" customHeight="1" x14ac:dyDescent="0.25">
      <c r="A2" s="418" t="s">
        <v>185</v>
      </c>
      <c r="B2" s="418"/>
      <c r="C2" s="418"/>
      <c r="D2" s="68"/>
      <c r="E2" s="68"/>
      <c r="F2" s="417" t="s">
        <v>87</v>
      </c>
      <c r="G2" s="429"/>
      <c r="H2" s="429"/>
      <c r="I2" s="429"/>
      <c r="J2" s="429"/>
      <c r="K2" s="68"/>
      <c r="L2" s="68"/>
      <c r="M2" s="68"/>
    </row>
    <row r="3" spans="1:13" ht="15" x14ac:dyDescent="0.25">
      <c r="A3" s="69"/>
      <c r="B3" s="69"/>
      <c r="C3" s="69"/>
      <c r="D3" s="70"/>
      <c r="E3" s="70"/>
      <c r="F3" s="69"/>
      <c r="G3" s="69"/>
      <c r="H3" s="69"/>
      <c r="I3" s="69"/>
      <c r="J3" s="69"/>
    </row>
    <row r="4" spans="1:13" ht="37.5" customHeight="1" x14ac:dyDescent="0.25">
      <c r="A4" s="418" t="s">
        <v>1111</v>
      </c>
      <c r="B4" s="418"/>
      <c r="C4" s="418"/>
      <c r="D4" s="418"/>
      <c r="E4" s="418"/>
      <c r="F4" s="418"/>
      <c r="G4" s="418"/>
      <c r="H4" s="418"/>
      <c r="I4" s="418"/>
      <c r="J4" s="418"/>
    </row>
    <row r="5" spans="1:13" x14ac:dyDescent="0.25">
      <c r="A5" s="84"/>
      <c r="B5" s="84"/>
      <c r="C5" s="84"/>
      <c r="D5" s="84"/>
      <c r="E5" s="84"/>
      <c r="F5" s="84"/>
      <c r="G5" s="84"/>
      <c r="H5" s="84"/>
      <c r="I5" s="431" t="s">
        <v>1105</v>
      </c>
      <c r="J5" s="431"/>
    </row>
    <row r="6" spans="1:13" x14ac:dyDescent="0.25">
      <c r="A6" s="419" t="s">
        <v>142</v>
      </c>
      <c r="B6" s="419" t="s">
        <v>143</v>
      </c>
      <c r="C6" s="419" t="s">
        <v>68</v>
      </c>
      <c r="D6" s="419" t="s">
        <v>90</v>
      </c>
      <c r="E6" s="419" t="s">
        <v>70</v>
      </c>
      <c r="F6" s="419" t="s">
        <v>91</v>
      </c>
      <c r="G6" s="419" t="s">
        <v>69</v>
      </c>
      <c r="H6" s="419" t="s">
        <v>92</v>
      </c>
      <c r="I6" s="419"/>
      <c r="J6" s="419" t="s">
        <v>144</v>
      </c>
    </row>
    <row r="7" spans="1:13" ht="55.5" customHeight="1" x14ac:dyDescent="0.25">
      <c r="A7" s="419"/>
      <c r="B7" s="419"/>
      <c r="C7" s="419"/>
      <c r="D7" s="419"/>
      <c r="E7" s="419"/>
      <c r="F7" s="419"/>
      <c r="G7" s="419"/>
      <c r="H7" s="86" t="s">
        <v>105</v>
      </c>
      <c r="I7" s="86" t="s">
        <v>93</v>
      </c>
      <c r="J7" s="419"/>
    </row>
    <row r="8" spans="1:13" x14ac:dyDescent="0.25">
      <c r="A8" s="86" t="s">
        <v>5</v>
      </c>
      <c r="B8" s="86" t="s">
        <v>6</v>
      </c>
      <c r="C8" s="86" t="s">
        <v>6</v>
      </c>
      <c r="D8" s="86">
        <v>1</v>
      </c>
      <c r="E8" s="86">
        <v>2</v>
      </c>
      <c r="F8" s="86">
        <v>3</v>
      </c>
      <c r="G8" s="86">
        <v>4</v>
      </c>
      <c r="H8" s="86">
        <v>5</v>
      </c>
      <c r="I8" s="86">
        <v>6</v>
      </c>
      <c r="J8" s="86">
        <v>7</v>
      </c>
    </row>
    <row r="9" spans="1:13" s="56" customFormat="1" ht="30" customHeight="1" x14ac:dyDescent="0.2">
      <c r="A9" s="37" t="s">
        <v>94</v>
      </c>
      <c r="B9" s="86">
        <v>1</v>
      </c>
      <c r="C9" s="63" t="s">
        <v>193</v>
      </c>
      <c r="D9" s="34" t="s">
        <v>187</v>
      </c>
      <c r="E9" s="48" t="s">
        <v>354</v>
      </c>
      <c r="F9" s="34" t="s">
        <v>414</v>
      </c>
      <c r="G9" s="37" t="s">
        <v>53</v>
      </c>
      <c r="H9" s="88" t="s">
        <v>467</v>
      </c>
      <c r="I9" s="88" t="s">
        <v>478</v>
      </c>
      <c r="J9" s="37" t="s">
        <v>709</v>
      </c>
    </row>
    <row r="10" spans="1:13" ht="22.5" customHeight="1" x14ac:dyDescent="0.25">
      <c r="A10" s="37"/>
      <c r="B10" s="83">
        <v>2</v>
      </c>
      <c r="C10" s="306" t="s">
        <v>194</v>
      </c>
      <c r="D10" s="36" t="s">
        <v>189</v>
      </c>
      <c r="E10" s="49" t="s">
        <v>355</v>
      </c>
      <c r="F10" s="36" t="s">
        <v>413</v>
      </c>
      <c r="G10" s="39" t="s">
        <v>53</v>
      </c>
      <c r="H10" s="38" t="s">
        <v>467</v>
      </c>
      <c r="I10" s="38" t="s">
        <v>478</v>
      </c>
      <c r="J10" s="39" t="s">
        <v>706</v>
      </c>
    </row>
    <row r="11" spans="1:13" s="56" customFormat="1" ht="22.5" customHeight="1" x14ac:dyDescent="0.2">
      <c r="A11" s="37" t="s">
        <v>95</v>
      </c>
      <c r="B11" s="86">
        <v>3</v>
      </c>
      <c r="C11" s="41" t="s">
        <v>485</v>
      </c>
      <c r="D11" s="34" t="s">
        <v>187</v>
      </c>
      <c r="E11" s="99" t="s">
        <v>604</v>
      </c>
      <c r="F11" s="98" t="s">
        <v>413</v>
      </c>
      <c r="G11" s="37" t="s">
        <v>53</v>
      </c>
      <c r="H11" s="88" t="s">
        <v>467</v>
      </c>
      <c r="I11" s="88" t="s">
        <v>478</v>
      </c>
      <c r="J11" s="37" t="s">
        <v>709</v>
      </c>
    </row>
    <row r="12" spans="1:13" ht="22.5" customHeight="1" x14ac:dyDescent="0.25">
      <c r="A12" s="37"/>
      <c r="B12" s="83">
        <v>4</v>
      </c>
      <c r="C12" s="40" t="s">
        <v>486</v>
      </c>
      <c r="D12" s="111" t="s">
        <v>189</v>
      </c>
      <c r="E12" s="49" t="s">
        <v>605</v>
      </c>
      <c r="F12" s="42" t="s">
        <v>413</v>
      </c>
      <c r="G12" s="39" t="s">
        <v>53</v>
      </c>
      <c r="H12" s="38" t="s">
        <v>467</v>
      </c>
      <c r="I12" s="38" t="s">
        <v>478</v>
      </c>
      <c r="J12" s="39" t="s">
        <v>896</v>
      </c>
    </row>
    <row r="13" spans="1:13" ht="22.5" customHeight="1" x14ac:dyDescent="0.25">
      <c r="A13" s="37" t="s">
        <v>115</v>
      </c>
      <c r="B13" s="86">
        <v>5</v>
      </c>
      <c r="C13" s="41" t="s">
        <v>239</v>
      </c>
      <c r="D13" s="34" t="s">
        <v>187</v>
      </c>
      <c r="E13" s="295" t="s">
        <v>757</v>
      </c>
      <c r="F13" s="34" t="s">
        <v>413</v>
      </c>
      <c r="G13" s="37" t="s">
        <v>53</v>
      </c>
      <c r="H13" s="88" t="s">
        <v>470</v>
      </c>
      <c r="I13" s="88" t="s">
        <v>478</v>
      </c>
      <c r="J13" s="37" t="s">
        <v>1184</v>
      </c>
    </row>
    <row r="14" spans="1:13" s="56" customFormat="1" ht="22.5" customHeight="1" x14ac:dyDescent="0.2">
      <c r="A14" s="37" t="s">
        <v>722</v>
      </c>
      <c r="B14" s="86">
        <v>6</v>
      </c>
      <c r="C14" s="41" t="s">
        <v>583</v>
      </c>
      <c r="D14" s="43" t="s">
        <v>187</v>
      </c>
      <c r="E14" s="37" t="s">
        <v>648</v>
      </c>
      <c r="F14" s="43" t="s">
        <v>413</v>
      </c>
      <c r="G14" s="37" t="s">
        <v>53</v>
      </c>
      <c r="H14" s="88" t="s">
        <v>475</v>
      </c>
      <c r="I14" s="88" t="s">
        <v>478</v>
      </c>
      <c r="J14" s="37" t="s">
        <v>709</v>
      </c>
    </row>
    <row r="15" spans="1:13" ht="30" customHeight="1" x14ac:dyDescent="0.25">
      <c r="A15" s="37"/>
      <c r="B15" s="83">
        <v>7</v>
      </c>
      <c r="C15" s="35" t="s">
        <v>584</v>
      </c>
      <c r="D15" s="44" t="s">
        <v>189</v>
      </c>
      <c r="E15" s="39" t="s">
        <v>649</v>
      </c>
      <c r="F15" s="44" t="s">
        <v>413</v>
      </c>
      <c r="G15" s="39" t="s">
        <v>53</v>
      </c>
      <c r="H15" s="38" t="s">
        <v>475</v>
      </c>
      <c r="I15" s="38" t="s">
        <v>478</v>
      </c>
      <c r="J15" s="39" t="s">
        <v>896</v>
      </c>
    </row>
    <row r="16" spans="1:13" s="56" customFormat="1" ht="22.5" customHeight="1" x14ac:dyDescent="0.2">
      <c r="A16" s="37" t="s">
        <v>723</v>
      </c>
      <c r="B16" s="86">
        <v>8</v>
      </c>
      <c r="C16" s="112" t="s">
        <v>585</v>
      </c>
      <c r="D16" s="43" t="s">
        <v>187</v>
      </c>
      <c r="E16" s="48" t="s">
        <v>650</v>
      </c>
      <c r="F16" s="43" t="s">
        <v>413</v>
      </c>
      <c r="G16" s="37" t="s">
        <v>53</v>
      </c>
      <c r="H16" s="88" t="s">
        <v>475</v>
      </c>
      <c r="I16" s="88" t="s">
        <v>478</v>
      </c>
      <c r="J16" s="37" t="s">
        <v>709</v>
      </c>
    </row>
    <row r="17" spans="1:13" ht="22.5" customHeight="1" x14ac:dyDescent="0.25">
      <c r="A17" s="37"/>
      <c r="B17" s="83">
        <v>9</v>
      </c>
      <c r="C17" s="113" t="s">
        <v>586</v>
      </c>
      <c r="D17" s="45" t="s">
        <v>333</v>
      </c>
      <c r="E17" s="114">
        <v>9901</v>
      </c>
      <c r="F17" s="45" t="s">
        <v>413</v>
      </c>
      <c r="G17" s="39" t="s">
        <v>53</v>
      </c>
      <c r="H17" s="38" t="s">
        <v>475</v>
      </c>
      <c r="I17" s="38" t="s">
        <v>478</v>
      </c>
      <c r="J17" s="39" t="s">
        <v>709</v>
      </c>
    </row>
    <row r="18" spans="1:13" ht="22.5" customHeight="1" x14ac:dyDescent="0.25">
      <c r="A18" s="37"/>
      <c r="B18" s="83">
        <v>10</v>
      </c>
      <c r="C18" s="113" t="s">
        <v>587</v>
      </c>
      <c r="D18" s="45" t="s">
        <v>189</v>
      </c>
      <c r="E18" s="115" t="s">
        <v>651</v>
      </c>
      <c r="F18" s="45" t="s">
        <v>414</v>
      </c>
      <c r="G18" s="39" t="s">
        <v>53</v>
      </c>
      <c r="H18" s="38" t="s">
        <v>475</v>
      </c>
      <c r="I18" s="38" t="s">
        <v>478</v>
      </c>
      <c r="J18" s="39" t="s">
        <v>896</v>
      </c>
    </row>
    <row r="19" spans="1:13" s="56" customFormat="1" ht="22.5" customHeight="1" x14ac:dyDescent="0.2">
      <c r="A19" s="37" t="s">
        <v>826</v>
      </c>
      <c r="B19" s="86">
        <v>11</v>
      </c>
      <c r="C19" s="41" t="s">
        <v>588</v>
      </c>
      <c r="D19" s="43" t="s">
        <v>187</v>
      </c>
      <c r="E19" s="48" t="s">
        <v>652</v>
      </c>
      <c r="F19" s="43" t="s">
        <v>657</v>
      </c>
      <c r="G19" s="37" t="s">
        <v>53</v>
      </c>
      <c r="H19" s="88" t="s">
        <v>475</v>
      </c>
      <c r="I19" s="88" t="s">
        <v>478</v>
      </c>
      <c r="J19" s="37" t="s">
        <v>709</v>
      </c>
    </row>
    <row r="20" spans="1:13" ht="22.5" customHeight="1" x14ac:dyDescent="0.25">
      <c r="A20" s="37"/>
      <c r="B20" s="83">
        <v>12</v>
      </c>
      <c r="C20" s="116" t="s">
        <v>589</v>
      </c>
      <c r="D20" s="117" t="s">
        <v>189</v>
      </c>
      <c r="E20" s="118" t="s">
        <v>653</v>
      </c>
      <c r="F20" s="117" t="s">
        <v>413</v>
      </c>
      <c r="G20" s="39" t="s">
        <v>53</v>
      </c>
      <c r="H20" s="38" t="s">
        <v>475</v>
      </c>
      <c r="I20" s="38" t="s">
        <v>478</v>
      </c>
      <c r="J20" s="39" t="s">
        <v>896</v>
      </c>
    </row>
    <row r="21" spans="1:13" ht="15.75" customHeight="1" x14ac:dyDescent="0.25">
      <c r="A21" s="75"/>
      <c r="B21" s="76"/>
      <c r="C21" s="61"/>
      <c r="D21" s="61"/>
      <c r="E21" s="61"/>
      <c r="F21" s="430" t="s">
        <v>1181</v>
      </c>
      <c r="G21" s="430"/>
      <c r="H21" s="430"/>
      <c r="I21" s="430"/>
      <c r="J21" s="430"/>
      <c r="K21" s="102"/>
      <c r="L21" s="102"/>
      <c r="M21" s="102"/>
    </row>
    <row r="22" spans="1:13" ht="15.75" customHeight="1" x14ac:dyDescent="0.25">
      <c r="A22" s="418" t="s">
        <v>146</v>
      </c>
      <c r="B22" s="418"/>
      <c r="C22" s="418"/>
      <c r="D22" s="418"/>
      <c r="E22" s="418"/>
      <c r="F22" s="418" t="s">
        <v>71</v>
      </c>
      <c r="G22" s="418"/>
      <c r="H22" s="418"/>
      <c r="I22" s="418"/>
      <c r="J22" s="418"/>
      <c r="K22" s="68"/>
      <c r="L22" s="68"/>
      <c r="M22" s="68"/>
    </row>
    <row r="23" spans="1:13" ht="36" customHeight="1" x14ac:dyDescent="0.25">
      <c r="A23" s="421" t="s">
        <v>96</v>
      </c>
      <c r="B23" s="421"/>
      <c r="C23" s="421"/>
      <c r="D23" s="421"/>
      <c r="E23" s="421"/>
      <c r="F23" s="418" t="s">
        <v>147</v>
      </c>
      <c r="G23" s="418"/>
      <c r="H23" s="418"/>
      <c r="I23" s="418"/>
      <c r="J23" s="418"/>
      <c r="K23" s="102"/>
      <c r="L23" s="102"/>
      <c r="M23" s="102"/>
    </row>
    <row r="24" spans="1:13" ht="21" customHeight="1" x14ac:dyDescent="0.25">
      <c r="A24" s="85"/>
      <c r="B24" s="85"/>
      <c r="C24" s="85"/>
      <c r="D24" s="85"/>
      <c r="E24" s="85"/>
      <c r="F24" s="84"/>
      <c r="G24" s="84"/>
      <c r="H24" s="84"/>
      <c r="I24" s="84"/>
      <c r="J24" s="84"/>
      <c r="K24" s="102"/>
      <c r="L24" s="102"/>
      <c r="M24" s="102"/>
    </row>
    <row r="25" spans="1:13" ht="21" customHeight="1" x14ac:dyDescent="0.25">
      <c r="A25" s="85"/>
      <c r="B25" s="85"/>
      <c r="C25" s="85"/>
      <c r="D25" s="85"/>
      <c r="E25" s="85"/>
      <c r="F25" s="84"/>
      <c r="G25" s="84"/>
      <c r="H25" s="84"/>
      <c r="I25" s="84"/>
      <c r="J25" s="84"/>
      <c r="K25" s="102"/>
      <c r="L25" s="102"/>
      <c r="M25" s="102"/>
    </row>
    <row r="26" spans="1:13" ht="21" customHeight="1" x14ac:dyDescent="0.25">
      <c r="A26" s="85"/>
      <c r="B26" s="85"/>
      <c r="C26" s="85"/>
      <c r="D26" s="85"/>
      <c r="E26" s="85"/>
      <c r="F26" s="84"/>
      <c r="G26" s="84"/>
      <c r="H26" s="84"/>
      <c r="I26" s="84"/>
      <c r="J26" s="84"/>
      <c r="K26" s="102"/>
      <c r="L26" s="102"/>
      <c r="M26" s="102"/>
    </row>
    <row r="27" spans="1:13" ht="21" customHeight="1" x14ac:dyDescent="0.25">
      <c r="A27" s="418" t="s">
        <v>180</v>
      </c>
      <c r="B27" s="418"/>
      <c r="C27" s="418"/>
      <c r="D27" s="418"/>
      <c r="E27" s="418"/>
      <c r="F27" s="418" t="s">
        <v>704</v>
      </c>
      <c r="G27" s="418"/>
      <c r="H27" s="418"/>
      <c r="I27" s="418"/>
      <c r="J27" s="418"/>
      <c r="K27" s="102"/>
      <c r="L27" s="102"/>
      <c r="M27" s="102"/>
    </row>
    <row r="30" spans="1:13" x14ac:dyDescent="0.25">
      <c r="E30" s="337"/>
      <c r="F30" s="338"/>
      <c r="G30" s="338"/>
      <c r="H30" s="338"/>
      <c r="I30" s="338"/>
    </row>
    <row r="41" spans="1:10" ht="53.25" customHeight="1" x14ac:dyDescent="0.25">
      <c r="A41" s="423" t="s">
        <v>145</v>
      </c>
      <c r="B41" s="423"/>
      <c r="C41" s="423"/>
      <c r="D41" s="423"/>
      <c r="E41" s="423"/>
      <c r="F41" s="423"/>
      <c r="G41" s="423"/>
      <c r="H41" s="423"/>
      <c r="I41" s="423"/>
      <c r="J41" s="423"/>
    </row>
  </sheetData>
  <autoFilter ref="A8:M23"/>
  <mergeCells count="24">
    <mergeCell ref="A41:J41"/>
    <mergeCell ref="E30:I30"/>
    <mergeCell ref="G6:G7"/>
    <mergeCell ref="H6:I6"/>
    <mergeCell ref="J6:J7"/>
    <mergeCell ref="F21:J21"/>
    <mergeCell ref="A22:E22"/>
    <mergeCell ref="F22:J22"/>
    <mergeCell ref="A6:A7"/>
    <mergeCell ref="B6:B7"/>
    <mergeCell ref="C6:C7"/>
    <mergeCell ref="D6:D7"/>
    <mergeCell ref="E6:E7"/>
    <mergeCell ref="F6:F7"/>
    <mergeCell ref="A23:E23"/>
    <mergeCell ref="F23:J23"/>
    <mergeCell ref="A27:E27"/>
    <mergeCell ref="I5:J5"/>
    <mergeCell ref="A1:C1"/>
    <mergeCell ref="F1:J1"/>
    <mergeCell ref="A2:C2"/>
    <mergeCell ref="F2:J2"/>
    <mergeCell ref="A4:J4"/>
    <mergeCell ref="F27:J27"/>
  </mergeCells>
  <pageMargins left="0.51181102362204722" right="0.19685039370078741" top="0.51181102362204722" bottom="0.51181102362204722" header="0.31496062992125984" footer="0.31496062992125984"/>
  <pageSetup paperSize="9" orientation="landscape" r:id="rId1"/>
  <colBreaks count="1" manualBreakCount="1">
    <brk id="10"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62"/>
  <sheetViews>
    <sheetView topLeftCell="A23" zoomScaleNormal="100" workbookViewId="0">
      <selection activeCell="F60" sqref="F60:J60"/>
    </sheetView>
  </sheetViews>
  <sheetFormatPr defaultColWidth="9.140625" defaultRowHeight="15.75" x14ac:dyDescent="0.25"/>
  <cols>
    <col min="1" max="1" width="6.140625" style="77" customWidth="1"/>
    <col min="2" max="2" width="6.85546875" style="78" customWidth="1"/>
    <col min="3" max="3" width="23.140625" style="92" customWidth="1"/>
    <col min="4" max="5" width="12.85546875" style="92" customWidth="1"/>
    <col min="6" max="6" width="8.7109375" style="92" customWidth="1"/>
    <col min="7" max="7" width="8.140625" style="92" customWidth="1"/>
    <col min="8" max="8" width="12.28515625" style="103" customWidth="1"/>
    <col min="9" max="9" width="14.85546875" style="103" customWidth="1"/>
    <col min="10" max="10" width="35" style="92" customWidth="1"/>
    <col min="11" max="16384" width="9.140625" style="91"/>
  </cols>
  <sheetData>
    <row r="1" spans="1:10" ht="15.75" customHeight="1" x14ac:dyDescent="0.25">
      <c r="A1" s="422" t="s">
        <v>97</v>
      </c>
      <c r="B1" s="422"/>
      <c r="C1" s="422"/>
      <c r="D1" s="422"/>
      <c r="E1" s="68"/>
      <c r="F1" s="418" t="s">
        <v>86</v>
      </c>
      <c r="G1" s="418"/>
      <c r="H1" s="418"/>
      <c r="I1" s="418"/>
      <c r="J1" s="418"/>
    </row>
    <row r="2" spans="1:10" ht="15.75" customHeight="1" x14ac:dyDescent="0.25">
      <c r="A2" s="418" t="s">
        <v>185</v>
      </c>
      <c r="B2" s="418"/>
      <c r="C2" s="418"/>
      <c r="D2" s="418"/>
      <c r="E2" s="68"/>
      <c r="F2" s="417" t="s">
        <v>87</v>
      </c>
      <c r="G2" s="418"/>
      <c r="H2" s="418"/>
      <c r="I2" s="418"/>
      <c r="J2" s="418"/>
    </row>
    <row r="3" spans="1:10" ht="15" x14ac:dyDescent="0.25">
      <c r="A3" s="69"/>
      <c r="B3" s="69"/>
      <c r="C3" s="69"/>
      <c r="D3" s="70"/>
      <c r="E3" s="70"/>
      <c r="F3" s="69"/>
      <c r="G3" s="69"/>
      <c r="H3" s="69"/>
      <c r="I3" s="69"/>
      <c r="J3" s="69"/>
    </row>
    <row r="4" spans="1:10" ht="41.25" customHeight="1" x14ac:dyDescent="0.25">
      <c r="A4" s="418" t="s">
        <v>151</v>
      </c>
      <c r="B4" s="418"/>
      <c r="C4" s="418"/>
      <c r="D4" s="418"/>
      <c r="E4" s="418"/>
      <c r="F4" s="418"/>
      <c r="G4" s="418"/>
      <c r="H4" s="418"/>
      <c r="I4" s="418"/>
      <c r="J4" s="418"/>
    </row>
    <row r="5" spans="1:10" x14ac:dyDescent="0.25">
      <c r="A5" s="84"/>
      <c r="B5" s="84"/>
      <c r="C5" s="84"/>
      <c r="D5" s="84"/>
      <c r="E5" s="84"/>
      <c r="F5" s="84"/>
      <c r="G5" s="84"/>
      <c r="H5" s="84"/>
      <c r="I5" s="431" t="s">
        <v>1105</v>
      </c>
      <c r="J5" s="431"/>
    </row>
    <row r="6" spans="1:10" x14ac:dyDescent="0.25">
      <c r="A6" s="419" t="s">
        <v>142</v>
      </c>
      <c r="B6" s="419" t="s">
        <v>143</v>
      </c>
      <c r="C6" s="419" t="s">
        <v>68</v>
      </c>
      <c r="D6" s="419" t="s">
        <v>90</v>
      </c>
      <c r="E6" s="419" t="s">
        <v>70</v>
      </c>
      <c r="F6" s="419" t="s">
        <v>91</v>
      </c>
      <c r="G6" s="419" t="s">
        <v>69</v>
      </c>
      <c r="H6" s="419" t="s">
        <v>92</v>
      </c>
      <c r="I6" s="419"/>
      <c r="J6" s="419" t="s">
        <v>148</v>
      </c>
    </row>
    <row r="7" spans="1:10" ht="31.5" x14ac:dyDescent="0.25">
      <c r="A7" s="419"/>
      <c r="B7" s="419"/>
      <c r="C7" s="419"/>
      <c r="D7" s="419"/>
      <c r="E7" s="419"/>
      <c r="F7" s="419"/>
      <c r="G7" s="419"/>
      <c r="H7" s="86" t="s">
        <v>105</v>
      </c>
      <c r="I7" s="86" t="s">
        <v>93</v>
      </c>
      <c r="J7" s="419"/>
    </row>
    <row r="8" spans="1:10" x14ac:dyDescent="0.25">
      <c r="A8" s="86" t="s">
        <v>5</v>
      </c>
      <c r="B8" s="86" t="s">
        <v>6</v>
      </c>
      <c r="C8" s="86" t="s">
        <v>6</v>
      </c>
      <c r="D8" s="86">
        <v>1</v>
      </c>
      <c r="E8" s="86">
        <v>2</v>
      </c>
      <c r="F8" s="86">
        <v>3</v>
      </c>
      <c r="G8" s="86">
        <v>4</v>
      </c>
      <c r="H8" s="86">
        <v>5</v>
      </c>
      <c r="I8" s="86">
        <v>6</v>
      </c>
      <c r="J8" s="86">
        <v>7</v>
      </c>
    </row>
    <row r="9" spans="1:10" s="56" customFormat="1" ht="18" hidden="1" customHeight="1" x14ac:dyDescent="0.2">
      <c r="A9" s="37" t="s">
        <v>94</v>
      </c>
      <c r="B9" s="86">
        <v>1</v>
      </c>
      <c r="C9" s="302" t="s">
        <v>190</v>
      </c>
      <c r="D9" s="34" t="s">
        <v>187</v>
      </c>
      <c r="E9" s="99" t="s">
        <v>352</v>
      </c>
      <c r="F9" s="98" t="s">
        <v>414</v>
      </c>
      <c r="G9" s="37" t="s">
        <v>53</v>
      </c>
      <c r="H9" s="37" t="s">
        <v>467</v>
      </c>
      <c r="I9" s="37" t="s">
        <v>478</v>
      </c>
      <c r="J9" s="104" t="s">
        <v>891</v>
      </c>
    </row>
    <row r="10" spans="1:10" ht="18" hidden="1" customHeight="1" x14ac:dyDescent="0.25">
      <c r="A10" s="37"/>
      <c r="B10" s="83">
        <v>2</v>
      </c>
      <c r="C10" s="35" t="s">
        <v>188</v>
      </c>
      <c r="D10" s="36" t="s">
        <v>1108</v>
      </c>
      <c r="E10" s="49" t="s">
        <v>700</v>
      </c>
      <c r="F10" s="36" t="s">
        <v>413</v>
      </c>
      <c r="G10" s="39" t="s">
        <v>53</v>
      </c>
      <c r="H10" s="39" t="s">
        <v>467</v>
      </c>
      <c r="I10" s="39" t="s">
        <v>478</v>
      </c>
      <c r="J10" s="105" t="s">
        <v>702</v>
      </c>
    </row>
    <row r="11" spans="1:10" ht="18" hidden="1" customHeight="1" x14ac:dyDescent="0.25">
      <c r="A11" s="37"/>
      <c r="B11" s="83">
        <v>3</v>
      </c>
      <c r="C11" s="35" t="s">
        <v>191</v>
      </c>
      <c r="D11" s="36" t="s">
        <v>189</v>
      </c>
      <c r="E11" s="49" t="s">
        <v>353</v>
      </c>
      <c r="F11" s="36" t="s">
        <v>413</v>
      </c>
      <c r="G11" s="39" t="s">
        <v>53</v>
      </c>
      <c r="H11" s="39" t="s">
        <v>467</v>
      </c>
      <c r="I11" s="39" t="s">
        <v>478</v>
      </c>
      <c r="J11" s="105"/>
    </row>
    <row r="12" spans="1:10" s="56" customFormat="1" ht="18" hidden="1" customHeight="1" x14ac:dyDescent="0.2">
      <c r="A12" s="37" t="s">
        <v>95</v>
      </c>
      <c r="B12" s="86">
        <v>4</v>
      </c>
      <c r="C12" s="41" t="s">
        <v>206</v>
      </c>
      <c r="D12" s="34" t="s">
        <v>187</v>
      </c>
      <c r="E12" s="48" t="s">
        <v>711</v>
      </c>
      <c r="F12" s="34" t="s">
        <v>414</v>
      </c>
      <c r="G12" s="37" t="s">
        <v>53</v>
      </c>
      <c r="H12" s="37" t="s">
        <v>469</v>
      </c>
      <c r="I12" s="37" t="s">
        <v>478</v>
      </c>
      <c r="J12" s="104" t="s">
        <v>702</v>
      </c>
    </row>
    <row r="13" spans="1:10" ht="18" hidden="1" customHeight="1" x14ac:dyDescent="0.25">
      <c r="A13" s="37"/>
      <c r="B13" s="83">
        <v>5</v>
      </c>
      <c r="C13" s="35" t="s">
        <v>207</v>
      </c>
      <c r="D13" s="36" t="s">
        <v>189</v>
      </c>
      <c r="E13" s="49" t="s">
        <v>712</v>
      </c>
      <c r="F13" s="36" t="s">
        <v>414</v>
      </c>
      <c r="G13" s="39" t="s">
        <v>53</v>
      </c>
      <c r="H13" s="39" t="s">
        <v>469</v>
      </c>
      <c r="I13" s="39" t="s">
        <v>478</v>
      </c>
      <c r="J13" s="105" t="s">
        <v>702</v>
      </c>
    </row>
    <row r="14" spans="1:10" s="56" customFormat="1" ht="18" hidden="1" customHeight="1" x14ac:dyDescent="0.2">
      <c r="A14" s="37" t="s">
        <v>115</v>
      </c>
      <c r="B14" s="86">
        <v>6</v>
      </c>
      <c r="C14" s="41" t="s">
        <v>215</v>
      </c>
      <c r="D14" s="34" t="s">
        <v>187</v>
      </c>
      <c r="E14" s="48" t="s">
        <v>359</v>
      </c>
      <c r="F14" s="34" t="s">
        <v>413</v>
      </c>
      <c r="G14" s="37" t="s">
        <v>53</v>
      </c>
      <c r="H14" s="37" t="s">
        <v>469</v>
      </c>
      <c r="I14" s="37" t="s">
        <v>478</v>
      </c>
      <c r="J14" s="104" t="s">
        <v>891</v>
      </c>
    </row>
    <row r="15" spans="1:10" ht="33" hidden="1" customHeight="1" x14ac:dyDescent="0.25">
      <c r="A15" s="37"/>
      <c r="B15" s="83">
        <v>7</v>
      </c>
      <c r="C15" s="35" t="s">
        <v>216</v>
      </c>
      <c r="D15" s="36" t="s">
        <v>189</v>
      </c>
      <c r="E15" s="49" t="s">
        <v>715</v>
      </c>
      <c r="F15" s="36" t="s">
        <v>413</v>
      </c>
      <c r="G15" s="39" t="s">
        <v>53</v>
      </c>
      <c r="H15" s="39" t="s">
        <v>469</v>
      </c>
      <c r="I15" s="39" t="s">
        <v>478</v>
      </c>
      <c r="J15" s="105"/>
    </row>
    <row r="16" spans="1:10" ht="33" hidden="1" customHeight="1" x14ac:dyDescent="0.25">
      <c r="A16" s="37"/>
      <c r="B16" s="83">
        <v>8</v>
      </c>
      <c r="C16" s="35" t="s">
        <v>217</v>
      </c>
      <c r="D16" s="36" t="s">
        <v>189</v>
      </c>
      <c r="E16" s="49" t="s">
        <v>716</v>
      </c>
      <c r="F16" s="36" t="s">
        <v>413</v>
      </c>
      <c r="G16" s="39" t="s">
        <v>53</v>
      </c>
      <c r="H16" s="39" t="s">
        <v>469</v>
      </c>
      <c r="I16" s="39" t="s">
        <v>478</v>
      </c>
      <c r="J16" s="105"/>
    </row>
    <row r="17" spans="1:10" s="56" customFormat="1" ht="18" customHeight="1" x14ac:dyDescent="0.2">
      <c r="A17" s="37" t="s">
        <v>722</v>
      </c>
      <c r="B17" s="86">
        <v>9</v>
      </c>
      <c r="C17" s="88" t="s">
        <v>880</v>
      </c>
      <c r="D17" s="37" t="s">
        <v>187</v>
      </c>
      <c r="E17" s="37" t="s">
        <v>367</v>
      </c>
      <c r="F17" s="34" t="s">
        <v>414</v>
      </c>
      <c r="G17" s="37" t="s">
        <v>53</v>
      </c>
      <c r="H17" s="37" t="s">
        <v>470</v>
      </c>
      <c r="I17" s="34" t="s">
        <v>478</v>
      </c>
      <c r="J17" s="88"/>
    </row>
    <row r="18" spans="1:10" ht="18" customHeight="1" x14ac:dyDescent="0.25">
      <c r="A18" s="37"/>
      <c r="B18" s="83">
        <v>10</v>
      </c>
      <c r="C18" s="35" t="s">
        <v>233</v>
      </c>
      <c r="D18" s="36" t="s">
        <v>196</v>
      </c>
      <c r="E18" s="49" t="s">
        <v>882</v>
      </c>
      <c r="F18" s="36" t="s">
        <v>413</v>
      </c>
      <c r="G18" s="39" t="s">
        <v>53</v>
      </c>
      <c r="H18" s="54" t="s">
        <v>470</v>
      </c>
      <c r="I18" s="42" t="s">
        <v>478</v>
      </c>
      <c r="J18" s="100" t="s">
        <v>702</v>
      </c>
    </row>
    <row r="19" spans="1:10" ht="18" customHeight="1" x14ac:dyDescent="0.25">
      <c r="A19" s="37"/>
      <c r="B19" s="83">
        <v>11</v>
      </c>
      <c r="C19" s="35" t="s">
        <v>234</v>
      </c>
      <c r="D19" s="36" t="s">
        <v>189</v>
      </c>
      <c r="E19" s="49" t="s">
        <v>368</v>
      </c>
      <c r="F19" s="36" t="s">
        <v>414</v>
      </c>
      <c r="G19" s="39" t="s">
        <v>53</v>
      </c>
      <c r="H19" s="54" t="s">
        <v>470</v>
      </c>
      <c r="I19" s="42" t="s">
        <v>478</v>
      </c>
      <c r="J19" s="100"/>
    </row>
    <row r="20" spans="1:10" ht="18" customHeight="1" x14ac:dyDescent="0.25">
      <c r="A20" s="37"/>
      <c r="B20" s="83">
        <v>12</v>
      </c>
      <c r="C20" s="35" t="s">
        <v>235</v>
      </c>
      <c r="D20" s="36" t="s">
        <v>189</v>
      </c>
      <c r="E20" s="49" t="s">
        <v>769</v>
      </c>
      <c r="F20" s="36" t="s">
        <v>414</v>
      </c>
      <c r="G20" s="39" t="s">
        <v>53</v>
      </c>
      <c r="H20" s="54" t="s">
        <v>470</v>
      </c>
      <c r="I20" s="42" t="s">
        <v>478</v>
      </c>
      <c r="J20" s="100"/>
    </row>
    <row r="21" spans="1:10" s="56" customFormat="1" ht="18" customHeight="1" x14ac:dyDescent="0.2">
      <c r="A21" s="37" t="s">
        <v>723</v>
      </c>
      <c r="B21" s="86">
        <v>13</v>
      </c>
      <c r="C21" s="41" t="s">
        <v>240</v>
      </c>
      <c r="D21" s="43" t="s">
        <v>187</v>
      </c>
      <c r="E21" s="50" t="s">
        <v>770</v>
      </c>
      <c r="F21" s="43" t="s">
        <v>413</v>
      </c>
      <c r="G21" s="37" t="s">
        <v>53</v>
      </c>
      <c r="H21" s="34" t="s">
        <v>470</v>
      </c>
      <c r="I21" s="34" t="s">
        <v>478</v>
      </c>
      <c r="J21" s="110" t="s">
        <v>702</v>
      </c>
    </row>
    <row r="22" spans="1:10" ht="18" customHeight="1" x14ac:dyDescent="0.25">
      <c r="A22" s="39"/>
      <c r="B22" s="83">
        <v>14</v>
      </c>
      <c r="C22" s="40" t="s">
        <v>241</v>
      </c>
      <c r="D22" s="46" t="s">
        <v>189</v>
      </c>
      <c r="E22" s="305" t="s">
        <v>755</v>
      </c>
      <c r="F22" s="46" t="s">
        <v>413</v>
      </c>
      <c r="G22" s="39" t="s">
        <v>53</v>
      </c>
      <c r="H22" s="42" t="s">
        <v>470</v>
      </c>
      <c r="I22" s="42" t="s">
        <v>478</v>
      </c>
      <c r="J22" s="100"/>
    </row>
    <row r="23" spans="1:10" ht="18" customHeight="1" x14ac:dyDescent="0.25">
      <c r="A23" s="39"/>
      <c r="B23" s="83">
        <v>15</v>
      </c>
      <c r="C23" s="38" t="s">
        <v>1067</v>
      </c>
      <c r="D23" s="36" t="s">
        <v>192</v>
      </c>
      <c r="E23" s="126">
        <v>34436</v>
      </c>
      <c r="F23" s="46" t="s">
        <v>414</v>
      </c>
      <c r="G23" s="39" t="s">
        <v>53</v>
      </c>
      <c r="H23" s="42" t="s">
        <v>470</v>
      </c>
      <c r="I23" s="42" t="s">
        <v>478</v>
      </c>
      <c r="J23" s="100"/>
    </row>
    <row r="24" spans="1:10" s="56" customFormat="1" ht="18" customHeight="1" x14ac:dyDescent="0.2">
      <c r="A24" s="37" t="s">
        <v>826</v>
      </c>
      <c r="B24" s="86">
        <v>16</v>
      </c>
      <c r="C24" s="63" t="s">
        <v>242</v>
      </c>
      <c r="D24" s="43" t="s">
        <v>187</v>
      </c>
      <c r="E24" s="50" t="s">
        <v>371</v>
      </c>
      <c r="F24" s="43" t="s">
        <v>413</v>
      </c>
      <c r="G24" s="37" t="s">
        <v>53</v>
      </c>
      <c r="H24" s="34" t="s">
        <v>470</v>
      </c>
      <c r="I24" s="34" t="s">
        <v>478</v>
      </c>
      <c r="J24" s="104" t="s">
        <v>891</v>
      </c>
    </row>
    <row r="25" spans="1:10" ht="18" customHeight="1" x14ac:dyDescent="0.25">
      <c r="A25" s="37"/>
      <c r="B25" s="83">
        <v>17</v>
      </c>
      <c r="C25" s="40" t="s">
        <v>243</v>
      </c>
      <c r="D25" s="45" t="s">
        <v>189</v>
      </c>
      <c r="E25" s="49" t="s">
        <v>372</v>
      </c>
      <c r="F25" s="45" t="s">
        <v>414</v>
      </c>
      <c r="G25" s="39" t="s">
        <v>53</v>
      </c>
      <c r="H25" s="54" t="s">
        <v>470</v>
      </c>
      <c r="I25" s="42" t="s">
        <v>478</v>
      </c>
      <c r="J25" s="100"/>
    </row>
    <row r="26" spans="1:10" s="56" customFormat="1" ht="18" customHeight="1" x14ac:dyDescent="0.2">
      <c r="A26" s="37" t="s">
        <v>827</v>
      </c>
      <c r="B26" s="86">
        <v>18</v>
      </c>
      <c r="C26" s="41" t="s">
        <v>250</v>
      </c>
      <c r="D26" s="43" t="s">
        <v>187</v>
      </c>
      <c r="E26" s="48" t="s">
        <v>756</v>
      </c>
      <c r="F26" s="43" t="s">
        <v>413</v>
      </c>
      <c r="G26" s="37" t="s">
        <v>53</v>
      </c>
      <c r="H26" s="34" t="s">
        <v>470</v>
      </c>
      <c r="I26" s="43" t="s">
        <v>478</v>
      </c>
      <c r="J26" s="104" t="s">
        <v>701</v>
      </c>
    </row>
    <row r="27" spans="1:10" s="56" customFormat="1" ht="18" customHeight="1" x14ac:dyDescent="0.2">
      <c r="A27" s="37" t="s">
        <v>828</v>
      </c>
      <c r="B27" s="86">
        <v>19</v>
      </c>
      <c r="C27" s="41" t="s">
        <v>258</v>
      </c>
      <c r="D27" s="43" t="s">
        <v>187</v>
      </c>
      <c r="E27" s="48" t="s">
        <v>378</v>
      </c>
      <c r="F27" s="43" t="s">
        <v>413</v>
      </c>
      <c r="G27" s="37" t="s">
        <v>53</v>
      </c>
      <c r="H27" s="34" t="s">
        <v>470</v>
      </c>
      <c r="I27" s="43" t="s">
        <v>478</v>
      </c>
      <c r="J27" s="110" t="s">
        <v>702</v>
      </c>
    </row>
    <row r="28" spans="1:10" ht="18" customHeight="1" x14ac:dyDescent="0.25">
      <c r="A28" s="37"/>
      <c r="B28" s="83">
        <v>20</v>
      </c>
      <c r="C28" s="35" t="s">
        <v>259</v>
      </c>
      <c r="D28" s="44" t="s">
        <v>189</v>
      </c>
      <c r="E28" s="49" t="s">
        <v>883</v>
      </c>
      <c r="F28" s="46" t="s">
        <v>414</v>
      </c>
      <c r="G28" s="39" t="s">
        <v>53</v>
      </c>
      <c r="H28" s="42" t="s">
        <v>470</v>
      </c>
      <c r="I28" s="46" t="s">
        <v>478</v>
      </c>
      <c r="J28" s="59"/>
    </row>
    <row r="29" spans="1:10" ht="18" customHeight="1" x14ac:dyDescent="0.25">
      <c r="A29" s="37"/>
      <c r="B29" s="83">
        <v>21</v>
      </c>
      <c r="C29" s="35" t="s">
        <v>260</v>
      </c>
      <c r="D29" s="44" t="s">
        <v>189</v>
      </c>
      <c r="E29" s="49" t="s">
        <v>884</v>
      </c>
      <c r="F29" s="46" t="s">
        <v>413</v>
      </c>
      <c r="G29" s="39" t="s">
        <v>53</v>
      </c>
      <c r="H29" s="42" t="s">
        <v>470</v>
      </c>
      <c r="I29" s="46" t="s">
        <v>478</v>
      </c>
      <c r="J29" s="100" t="s">
        <v>702</v>
      </c>
    </row>
    <row r="30" spans="1:10" s="56" customFormat="1" ht="18" customHeight="1" x14ac:dyDescent="0.2">
      <c r="A30" s="37" t="s">
        <v>829</v>
      </c>
      <c r="B30" s="86">
        <v>22</v>
      </c>
      <c r="C30" s="41" t="s">
        <v>261</v>
      </c>
      <c r="D30" s="43" t="s">
        <v>187</v>
      </c>
      <c r="E30" s="48" t="s">
        <v>759</v>
      </c>
      <c r="F30" s="43" t="s">
        <v>414</v>
      </c>
      <c r="G30" s="37" t="s">
        <v>53</v>
      </c>
      <c r="H30" s="34" t="s">
        <v>470</v>
      </c>
      <c r="I30" s="43" t="s">
        <v>478</v>
      </c>
      <c r="J30" s="63" t="s">
        <v>701</v>
      </c>
    </row>
    <row r="31" spans="1:10" ht="18" customHeight="1" x14ac:dyDescent="0.25">
      <c r="A31" s="37"/>
      <c r="B31" s="83">
        <v>23</v>
      </c>
      <c r="C31" s="35" t="s">
        <v>262</v>
      </c>
      <c r="D31" s="44" t="s">
        <v>189</v>
      </c>
      <c r="E31" s="49" t="s">
        <v>885</v>
      </c>
      <c r="F31" s="46" t="s">
        <v>413</v>
      </c>
      <c r="G31" s="39" t="s">
        <v>53</v>
      </c>
      <c r="H31" s="42" t="s">
        <v>470</v>
      </c>
      <c r="I31" s="46" t="s">
        <v>478</v>
      </c>
      <c r="J31" s="59"/>
    </row>
    <row r="32" spans="1:10" s="56" customFormat="1" ht="18" customHeight="1" x14ac:dyDescent="0.2">
      <c r="A32" s="37" t="s">
        <v>830</v>
      </c>
      <c r="B32" s="86">
        <v>24</v>
      </c>
      <c r="C32" s="41" t="s">
        <v>766</v>
      </c>
      <c r="D32" s="34" t="s">
        <v>187</v>
      </c>
      <c r="E32" s="295">
        <v>27580</v>
      </c>
      <c r="F32" s="43" t="s">
        <v>414</v>
      </c>
      <c r="G32" s="37" t="s">
        <v>53</v>
      </c>
      <c r="H32" s="34" t="s">
        <v>470</v>
      </c>
      <c r="I32" s="43" t="s">
        <v>478</v>
      </c>
      <c r="J32" s="104" t="s">
        <v>891</v>
      </c>
    </row>
    <row r="33" spans="1:10" ht="18" customHeight="1" x14ac:dyDescent="0.25">
      <c r="A33" s="37"/>
      <c r="B33" s="83">
        <v>25</v>
      </c>
      <c r="C33" s="40" t="s">
        <v>1118</v>
      </c>
      <c r="D33" s="42" t="s">
        <v>189</v>
      </c>
      <c r="E33" s="126" t="s">
        <v>1119</v>
      </c>
      <c r="F33" s="46" t="s">
        <v>414</v>
      </c>
      <c r="G33" s="39" t="s">
        <v>53</v>
      </c>
      <c r="H33" s="42" t="s">
        <v>470</v>
      </c>
      <c r="I33" s="46" t="s">
        <v>478</v>
      </c>
      <c r="J33" s="59"/>
    </row>
    <row r="34" spans="1:10" ht="18" customHeight="1" x14ac:dyDescent="0.25">
      <c r="A34" s="37"/>
      <c r="B34" s="83">
        <v>26</v>
      </c>
      <c r="C34" s="40" t="s">
        <v>1045</v>
      </c>
      <c r="D34" s="42" t="s">
        <v>189</v>
      </c>
      <c r="E34" s="126">
        <v>37725</v>
      </c>
      <c r="F34" s="46" t="s">
        <v>413</v>
      </c>
      <c r="G34" s="39" t="s">
        <v>53</v>
      </c>
      <c r="H34" s="42" t="s">
        <v>470</v>
      </c>
      <c r="I34" s="46" t="s">
        <v>478</v>
      </c>
      <c r="J34" s="59"/>
    </row>
    <row r="35" spans="1:10" ht="18" customHeight="1" x14ac:dyDescent="0.25">
      <c r="A35" s="37"/>
      <c r="B35" s="83">
        <v>27</v>
      </c>
      <c r="C35" s="40" t="s">
        <v>1047</v>
      </c>
      <c r="D35" s="42" t="s">
        <v>189</v>
      </c>
      <c r="E35" s="126">
        <v>41175</v>
      </c>
      <c r="F35" s="46" t="s">
        <v>413</v>
      </c>
      <c r="G35" s="39" t="s">
        <v>53</v>
      </c>
      <c r="H35" s="42" t="s">
        <v>470</v>
      </c>
      <c r="I35" s="46" t="s">
        <v>478</v>
      </c>
      <c r="J35" s="59"/>
    </row>
    <row r="36" spans="1:10" s="56" customFormat="1" ht="18" hidden="1" customHeight="1" x14ac:dyDescent="0.2">
      <c r="A36" s="37" t="s">
        <v>831</v>
      </c>
      <c r="B36" s="86">
        <v>28</v>
      </c>
      <c r="C36" s="41" t="s">
        <v>268</v>
      </c>
      <c r="D36" s="34" t="s">
        <v>187</v>
      </c>
      <c r="E36" s="48" t="s">
        <v>379</v>
      </c>
      <c r="F36" s="34" t="s">
        <v>414</v>
      </c>
      <c r="G36" s="37" t="s">
        <v>53</v>
      </c>
      <c r="H36" s="34" t="s">
        <v>471</v>
      </c>
      <c r="I36" s="34" t="s">
        <v>478</v>
      </c>
      <c r="J36" s="63" t="s">
        <v>701</v>
      </c>
    </row>
    <row r="37" spans="1:10" s="56" customFormat="1" ht="18" hidden="1" customHeight="1" x14ac:dyDescent="0.2">
      <c r="A37" s="37" t="s">
        <v>832</v>
      </c>
      <c r="B37" s="86">
        <v>29</v>
      </c>
      <c r="C37" s="41" t="s">
        <v>277</v>
      </c>
      <c r="D37" s="43" t="s">
        <v>187</v>
      </c>
      <c r="E37" s="50" t="s">
        <v>886</v>
      </c>
      <c r="F37" s="43" t="s">
        <v>413</v>
      </c>
      <c r="G37" s="37" t="s">
        <v>53</v>
      </c>
      <c r="H37" s="43" t="s">
        <v>472</v>
      </c>
      <c r="I37" s="34" t="s">
        <v>478</v>
      </c>
      <c r="J37" s="110" t="s">
        <v>702</v>
      </c>
    </row>
    <row r="38" spans="1:10" s="56" customFormat="1" ht="18" hidden="1" customHeight="1" x14ac:dyDescent="0.2">
      <c r="A38" s="37" t="s">
        <v>835</v>
      </c>
      <c r="B38" s="86">
        <v>30</v>
      </c>
      <c r="C38" s="64" t="s">
        <v>278</v>
      </c>
      <c r="D38" s="43" t="s">
        <v>187</v>
      </c>
      <c r="E38" s="52" t="s">
        <v>384</v>
      </c>
      <c r="F38" s="43" t="s">
        <v>413</v>
      </c>
      <c r="G38" s="37" t="s">
        <v>53</v>
      </c>
      <c r="H38" s="34" t="s">
        <v>472</v>
      </c>
      <c r="I38" s="34" t="s">
        <v>478</v>
      </c>
      <c r="J38" s="104" t="s">
        <v>891</v>
      </c>
    </row>
    <row r="39" spans="1:10" ht="18" hidden="1" customHeight="1" x14ac:dyDescent="0.25">
      <c r="A39" s="37"/>
      <c r="B39" s="83">
        <v>31</v>
      </c>
      <c r="C39" s="47" t="s">
        <v>279</v>
      </c>
      <c r="D39" s="44" t="s">
        <v>189</v>
      </c>
      <c r="E39" s="53" t="s">
        <v>385</v>
      </c>
      <c r="F39" s="44" t="s">
        <v>414</v>
      </c>
      <c r="G39" s="39" t="s">
        <v>53</v>
      </c>
      <c r="H39" s="54" t="s">
        <v>472</v>
      </c>
      <c r="I39" s="42" t="s">
        <v>478</v>
      </c>
      <c r="J39" s="100"/>
    </row>
    <row r="40" spans="1:10" s="56" customFormat="1" ht="18" hidden="1" customHeight="1" x14ac:dyDescent="0.2">
      <c r="A40" s="37" t="s">
        <v>836</v>
      </c>
      <c r="B40" s="86">
        <v>32</v>
      </c>
      <c r="C40" s="41" t="s">
        <v>280</v>
      </c>
      <c r="D40" s="34" t="s">
        <v>187</v>
      </c>
      <c r="E40" s="48" t="s">
        <v>887</v>
      </c>
      <c r="F40" s="34" t="s">
        <v>414</v>
      </c>
      <c r="G40" s="37" t="s">
        <v>53</v>
      </c>
      <c r="H40" s="34" t="s">
        <v>472</v>
      </c>
      <c r="I40" s="34" t="s">
        <v>478</v>
      </c>
      <c r="J40" s="63"/>
    </row>
    <row r="41" spans="1:10" ht="18" hidden="1" customHeight="1" x14ac:dyDescent="0.25">
      <c r="A41" s="37"/>
      <c r="B41" s="83">
        <v>33</v>
      </c>
      <c r="C41" s="35" t="s">
        <v>281</v>
      </c>
      <c r="D41" s="36" t="s">
        <v>196</v>
      </c>
      <c r="E41" s="49" t="s">
        <v>386</v>
      </c>
      <c r="F41" s="36" t="s">
        <v>413</v>
      </c>
      <c r="G41" s="39" t="s">
        <v>53</v>
      </c>
      <c r="H41" s="54" t="s">
        <v>472</v>
      </c>
      <c r="I41" s="42" t="s">
        <v>478</v>
      </c>
      <c r="J41" s="100" t="s">
        <v>702</v>
      </c>
    </row>
    <row r="42" spans="1:10" ht="18" hidden="1" customHeight="1" x14ac:dyDescent="0.25">
      <c r="A42" s="37"/>
      <c r="B42" s="83">
        <v>34</v>
      </c>
      <c r="C42" s="35" t="s">
        <v>282</v>
      </c>
      <c r="D42" s="36" t="s">
        <v>283</v>
      </c>
      <c r="E42" s="49" t="s">
        <v>387</v>
      </c>
      <c r="F42" s="36" t="s">
        <v>414</v>
      </c>
      <c r="G42" s="39" t="s">
        <v>53</v>
      </c>
      <c r="H42" s="54" t="s">
        <v>472</v>
      </c>
      <c r="I42" s="42" t="s">
        <v>478</v>
      </c>
      <c r="J42" s="100"/>
    </row>
    <row r="43" spans="1:10" s="56" customFormat="1" ht="24.75" hidden="1" customHeight="1" x14ac:dyDescent="0.2">
      <c r="A43" s="37" t="s">
        <v>837</v>
      </c>
      <c r="B43" s="86">
        <v>35</v>
      </c>
      <c r="C43" s="41" t="s">
        <v>306</v>
      </c>
      <c r="D43" s="43" t="s">
        <v>187</v>
      </c>
      <c r="E43" s="50" t="s">
        <v>398</v>
      </c>
      <c r="F43" s="43" t="s">
        <v>414</v>
      </c>
      <c r="G43" s="37" t="s">
        <v>53</v>
      </c>
      <c r="H43" s="43" t="s">
        <v>473</v>
      </c>
      <c r="I43" s="34" t="s">
        <v>478</v>
      </c>
      <c r="J43" s="93"/>
    </row>
    <row r="44" spans="1:10" ht="18" hidden="1" customHeight="1" x14ac:dyDescent="0.25">
      <c r="A44" s="37"/>
      <c r="B44" s="83">
        <v>36</v>
      </c>
      <c r="C44" s="35" t="s">
        <v>308</v>
      </c>
      <c r="D44" s="44" t="s">
        <v>304</v>
      </c>
      <c r="E44" s="51" t="s">
        <v>399</v>
      </c>
      <c r="F44" s="44" t="s">
        <v>413</v>
      </c>
      <c r="G44" s="39" t="s">
        <v>53</v>
      </c>
      <c r="H44" s="55" t="s">
        <v>473</v>
      </c>
      <c r="I44" s="42" t="s">
        <v>478</v>
      </c>
      <c r="J44" s="105" t="s">
        <v>891</v>
      </c>
    </row>
    <row r="45" spans="1:10" ht="18" hidden="1" customHeight="1" x14ac:dyDescent="0.25">
      <c r="A45" s="37"/>
      <c r="B45" s="83">
        <v>37</v>
      </c>
      <c r="C45" s="35" t="s">
        <v>309</v>
      </c>
      <c r="D45" s="44" t="s">
        <v>304</v>
      </c>
      <c r="E45" s="51" t="s">
        <v>888</v>
      </c>
      <c r="F45" s="44" t="s">
        <v>413</v>
      </c>
      <c r="G45" s="39" t="s">
        <v>53</v>
      </c>
      <c r="H45" s="55" t="s">
        <v>473</v>
      </c>
      <c r="I45" s="42" t="s">
        <v>478</v>
      </c>
      <c r="J45" s="101"/>
    </row>
    <row r="46" spans="1:10" ht="18" hidden="1" customHeight="1" x14ac:dyDescent="0.25">
      <c r="A46" s="37"/>
      <c r="B46" s="83">
        <v>38</v>
      </c>
      <c r="C46" s="35" t="s">
        <v>310</v>
      </c>
      <c r="D46" s="44" t="s">
        <v>192</v>
      </c>
      <c r="E46" s="51" t="s">
        <v>889</v>
      </c>
      <c r="F46" s="44" t="s">
        <v>413</v>
      </c>
      <c r="G46" s="39" t="s">
        <v>53</v>
      </c>
      <c r="H46" s="55" t="s">
        <v>473</v>
      </c>
      <c r="I46" s="42" t="s">
        <v>478</v>
      </c>
      <c r="J46" s="101"/>
    </row>
    <row r="47" spans="1:10" s="56" customFormat="1" ht="18" hidden="1" customHeight="1" x14ac:dyDescent="0.2">
      <c r="A47" s="37" t="s">
        <v>838</v>
      </c>
      <c r="B47" s="86">
        <v>39</v>
      </c>
      <c r="C47" s="41" t="s">
        <v>322</v>
      </c>
      <c r="D47" s="43" t="s">
        <v>187</v>
      </c>
      <c r="E47" s="50" t="s">
        <v>403</v>
      </c>
      <c r="F47" s="43" t="s">
        <v>413</v>
      </c>
      <c r="G47" s="37" t="s">
        <v>53</v>
      </c>
      <c r="H47" s="43" t="s">
        <v>474</v>
      </c>
      <c r="I47" s="34" t="s">
        <v>478</v>
      </c>
      <c r="J47" s="63" t="s">
        <v>701</v>
      </c>
    </row>
    <row r="48" spans="1:10" s="56" customFormat="1" ht="18" hidden="1" customHeight="1" x14ac:dyDescent="0.2">
      <c r="A48" s="37" t="s">
        <v>839</v>
      </c>
      <c r="B48" s="86">
        <v>40</v>
      </c>
      <c r="C48" s="41" t="s">
        <v>323</v>
      </c>
      <c r="D48" s="43" t="s">
        <v>187</v>
      </c>
      <c r="E48" s="50" t="s">
        <v>404</v>
      </c>
      <c r="F48" s="43" t="s">
        <v>413</v>
      </c>
      <c r="G48" s="37" t="s">
        <v>53</v>
      </c>
      <c r="H48" s="34" t="s">
        <v>474</v>
      </c>
      <c r="I48" s="34" t="s">
        <v>478</v>
      </c>
      <c r="J48" s="63" t="s">
        <v>701</v>
      </c>
    </row>
    <row r="49" spans="1:13" ht="18" hidden="1" customHeight="1" x14ac:dyDescent="0.25">
      <c r="A49" s="37"/>
      <c r="B49" s="83">
        <v>41</v>
      </c>
      <c r="C49" s="35" t="s">
        <v>324</v>
      </c>
      <c r="D49" s="44" t="s">
        <v>189</v>
      </c>
      <c r="E49" s="51" t="s">
        <v>356</v>
      </c>
      <c r="F49" s="44" t="s">
        <v>414</v>
      </c>
      <c r="G49" s="39" t="s">
        <v>53</v>
      </c>
      <c r="H49" s="54" t="s">
        <v>474</v>
      </c>
      <c r="I49" s="42" t="s">
        <v>478</v>
      </c>
      <c r="J49" s="100"/>
    </row>
    <row r="50" spans="1:13" ht="18" hidden="1" customHeight="1" x14ac:dyDescent="0.25">
      <c r="A50" s="37"/>
      <c r="B50" s="83">
        <v>42</v>
      </c>
      <c r="C50" s="35" t="s">
        <v>325</v>
      </c>
      <c r="D50" s="44" t="s">
        <v>881</v>
      </c>
      <c r="E50" s="51" t="s">
        <v>405</v>
      </c>
      <c r="F50" s="44" t="s">
        <v>413</v>
      </c>
      <c r="G50" s="39" t="s">
        <v>53</v>
      </c>
      <c r="H50" s="54" t="s">
        <v>474</v>
      </c>
      <c r="I50" s="42" t="s">
        <v>478</v>
      </c>
      <c r="J50" s="100"/>
    </row>
    <row r="51" spans="1:13" s="56" customFormat="1" ht="18" hidden="1" customHeight="1" x14ac:dyDescent="0.2">
      <c r="A51" s="37" t="s">
        <v>840</v>
      </c>
      <c r="B51" s="86">
        <v>43</v>
      </c>
      <c r="C51" s="41" t="s">
        <v>326</v>
      </c>
      <c r="D51" s="43" t="s">
        <v>187</v>
      </c>
      <c r="E51" s="50" t="s">
        <v>406</v>
      </c>
      <c r="F51" s="43" t="s">
        <v>413</v>
      </c>
      <c r="G51" s="37" t="s">
        <v>53</v>
      </c>
      <c r="H51" s="43" t="s">
        <v>474</v>
      </c>
      <c r="I51" s="34" t="s">
        <v>478</v>
      </c>
      <c r="J51" s="93" t="s">
        <v>702</v>
      </c>
    </row>
    <row r="52" spans="1:13" s="56" customFormat="1" ht="18" hidden="1" customHeight="1" x14ac:dyDescent="0.2">
      <c r="A52" s="37" t="s">
        <v>841</v>
      </c>
      <c r="B52" s="86">
        <v>44</v>
      </c>
      <c r="C52" s="41" t="s">
        <v>329</v>
      </c>
      <c r="D52" s="34" t="s">
        <v>187</v>
      </c>
      <c r="E52" s="48" t="s">
        <v>407</v>
      </c>
      <c r="F52" s="34" t="s">
        <v>413</v>
      </c>
      <c r="G52" s="37" t="s">
        <v>53</v>
      </c>
      <c r="H52" s="34" t="s">
        <v>474</v>
      </c>
      <c r="I52" s="34" t="s">
        <v>478</v>
      </c>
      <c r="J52" s="63"/>
    </row>
    <row r="53" spans="1:13" ht="18" hidden="1" customHeight="1" x14ac:dyDescent="0.25">
      <c r="A53" s="37"/>
      <c r="B53" s="83">
        <v>45</v>
      </c>
      <c r="C53" s="35" t="s">
        <v>332</v>
      </c>
      <c r="D53" s="36" t="s">
        <v>333</v>
      </c>
      <c r="E53" s="49" t="s">
        <v>892</v>
      </c>
      <c r="F53" s="42" t="s">
        <v>413</v>
      </c>
      <c r="G53" s="39" t="s">
        <v>53</v>
      </c>
      <c r="H53" s="42" t="s">
        <v>474</v>
      </c>
      <c r="I53" s="42" t="s">
        <v>478</v>
      </c>
      <c r="J53" s="59" t="s">
        <v>701</v>
      </c>
    </row>
    <row r="54" spans="1:13" ht="18" hidden="1" customHeight="1" x14ac:dyDescent="0.25">
      <c r="A54" s="37"/>
      <c r="B54" s="83">
        <v>46</v>
      </c>
      <c r="C54" s="35" t="s">
        <v>334</v>
      </c>
      <c r="D54" s="36" t="s">
        <v>189</v>
      </c>
      <c r="E54" s="49" t="s">
        <v>409</v>
      </c>
      <c r="F54" s="42" t="s">
        <v>414</v>
      </c>
      <c r="G54" s="39" t="s">
        <v>53</v>
      </c>
      <c r="H54" s="42" t="s">
        <v>474</v>
      </c>
      <c r="I54" s="42" t="s">
        <v>478</v>
      </c>
      <c r="J54" s="59"/>
    </row>
    <row r="55" spans="1:13" s="56" customFormat="1" ht="18" hidden="1" customHeight="1" x14ac:dyDescent="0.2">
      <c r="A55" s="37" t="s">
        <v>842</v>
      </c>
      <c r="B55" s="86">
        <v>47</v>
      </c>
      <c r="C55" s="88" t="s">
        <v>335</v>
      </c>
      <c r="D55" s="37" t="s">
        <v>187</v>
      </c>
      <c r="E55" s="37" t="s">
        <v>890</v>
      </c>
      <c r="F55" s="37" t="s">
        <v>413</v>
      </c>
      <c r="G55" s="37" t="s">
        <v>53</v>
      </c>
      <c r="H55" s="37" t="s">
        <v>475</v>
      </c>
      <c r="I55" s="37" t="s">
        <v>478</v>
      </c>
      <c r="J55" s="110" t="s">
        <v>702</v>
      </c>
    </row>
    <row r="56" spans="1:13" s="56" customFormat="1" ht="18" hidden="1" customHeight="1" x14ac:dyDescent="0.2">
      <c r="A56" s="37" t="s">
        <v>843</v>
      </c>
      <c r="B56" s="86">
        <v>48</v>
      </c>
      <c r="C56" s="41" t="s">
        <v>338</v>
      </c>
      <c r="D56" s="43" t="s">
        <v>187</v>
      </c>
      <c r="E56" s="106">
        <v>19998</v>
      </c>
      <c r="F56" s="43" t="s">
        <v>413</v>
      </c>
      <c r="G56" s="37" t="s">
        <v>53</v>
      </c>
      <c r="H56" s="43" t="s">
        <v>475</v>
      </c>
      <c r="I56" s="43" t="s">
        <v>478</v>
      </c>
      <c r="J56" s="93"/>
    </row>
    <row r="57" spans="1:13" ht="18" hidden="1" customHeight="1" x14ac:dyDescent="0.25">
      <c r="A57" s="37"/>
      <c r="B57" s="83">
        <v>49</v>
      </c>
      <c r="C57" s="35" t="s">
        <v>339</v>
      </c>
      <c r="D57" s="44" t="s">
        <v>189</v>
      </c>
      <c r="E57" s="107">
        <v>33519</v>
      </c>
      <c r="F57" s="72" t="s">
        <v>413</v>
      </c>
      <c r="G57" s="39" t="s">
        <v>53</v>
      </c>
      <c r="H57" s="44" t="s">
        <v>475</v>
      </c>
      <c r="I57" s="46" t="s">
        <v>478</v>
      </c>
      <c r="J57" s="100" t="s">
        <v>702</v>
      </c>
    </row>
    <row r="58" spans="1:13" ht="18" hidden="1" customHeight="1" x14ac:dyDescent="0.25">
      <c r="A58" s="37"/>
      <c r="B58" s="83">
        <v>50</v>
      </c>
      <c r="C58" s="35" t="s">
        <v>340</v>
      </c>
      <c r="D58" s="44" t="s">
        <v>189</v>
      </c>
      <c r="E58" s="108">
        <v>35475</v>
      </c>
      <c r="F58" s="44" t="s">
        <v>414</v>
      </c>
      <c r="G58" s="39" t="s">
        <v>53</v>
      </c>
      <c r="H58" s="44" t="s">
        <v>475</v>
      </c>
      <c r="I58" s="46" t="s">
        <v>478</v>
      </c>
      <c r="J58" s="109"/>
    </row>
    <row r="59" spans="1:13" x14ac:dyDescent="0.25">
      <c r="A59" s="73"/>
      <c r="B59" s="96"/>
      <c r="C59" s="60"/>
      <c r="D59" s="74"/>
      <c r="E59" s="74"/>
      <c r="F59" s="74"/>
      <c r="G59" s="74"/>
      <c r="H59" s="74"/>
      <c r="I59" s="74"/>
      <c r="J59" s="74"/>
    </row>
    <row r="60" spans="1:13" ht="15.75" customHeight="1" x14ac:dyDescent="0.25">
      <c r="A60" s="75"/>
      <c r="B60" s="76"/>
      <c r="C60" s="61"/>
      <c r="D60" s="61"/>
      <c r="E60" s="61"/>
      <c r="F60" s="421" t="s">
        <v>1181</v>
      </c>
      <c r="G60" s="421"/>
      <c r="H60" s="421"/>
      <c r="I60" s="421"/>
      <c r="J60" s="421"/>
      <c r="K60" s="102"/>
      <c r="L60" s="102"/>
      <c r="M60" s="102"/>
    </row>
    <row r="61" spans="1:13" ht="15.75" customHeight="1" x14ac:dyDescent="0.25">
      <c r="A61" s="418" t="s">
        <v>146</v>
      </c>
      <c r="B61" s="418"/>
      <c r="C61" s="418"/>
      <c r="D61" s="418"/>
      <c r="E61" s="418"/>
      <c r="F61" s="418" t="s">
        <v>71</v>
      </c>
      <c r="G61" s="418"/>
      <c r="H61" s="418"/>
      <c r="I61" s="418"/>
      <c r="J61" s="418"/>
      <c r="K61" s="68"/>
      <c r="L61" s="68"/>
      <c r="M61" s="68"/>
    </row>
    <row r="62" spans="1:13" ht="36" customHeight="1" x14ac:dyDescent="0.25">
      <c r="A62" s="421" t="s">
        <v>96</v>
      </c>
      <c r="B62" s="421"/>
      <c r="C62" s="421"/>
      <c r="D62" s="421"/>
      <c r="E62" s="421"/>
      <c r="F62" s="418" t="s">
        <v>147</v>
      </c>
      <c r="G62" s="418"/>
      <c r="H62" s="418"/>
      <c r="I62" s="418"/>
      <c r="J62" s="418"/>
      <c r="K62" s="102"/>
      <c r="L62" s="102"/>
      <c r="M62" s="102"/>
    </row>
  </sheetData>
  <autoFilter ref="A8:M58">
    <filterColumn colId="7">
      <filters>
        <filter val="Hợp Tiến"/>
      </filters>
    </filterColumn>
  </autoFilter>
  <mergeCells count="20">
    <mergeCell ref="I5:J5"/>
    <mergeCell ref="A1:D1"/>
    <mergeCell ref="F1:J1"/>
    <mergeCell ref="A2:D2"/>
    <mergeCell ref="F2:J2"/>
    <mergeCell ref="A4:J4"/>
    <mergeCell ref="G6:G7"/>
    <mergeCell ref="H6:I6"/>
    <mergeCell ref="J6:J7"/>
    <mergeCell ref="A6:A7"/>
    <mergeCell ref="B6:B7"/>
    <mergeCell ref="C6:C7"/>
    <mergeCell ref="D6:D7"/>
    <mergeCell ref="E6:E7"/>
    <mergeCell ref="F6:F7"/>
    <mergeCell ref="A62:E62"/>
    <mergeCell ref="F62:J62"/>
    <mergeCell ref="F60:J60"/>
    <mergeCell ref="A61:E61"/>
    <mergeCell ref="F61:J61"/>
  </mergeCells>
  <pageMargins left="0.23622047244094491" right="0.19685039370078741" top="0.31496062992125984" bottom="0.31496062992125984"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Normal="100" workbookViewId="0">
      <selection activeCell="F13" sqref="F13:J13"/>
    </sheetView>
  </sheetViews>
  <sheetFormatPr defaultColWidth="9.140625" defaultRowHeight="15.75" x14ac:dyDescent="0.25"/>
  <cols>
    <col min="1" max="1" width="6.140625" style="22" customWidth="1"/>
    <col min="2" max="2" width="6.85546875" style="23" customWidth="1"/>
    <col min="3" max="3" width="24.85546875" customWidth="1"/>
    <col min="4" max="4" width="10.42578125" customWidth="1"/>
    <col min="5" max="5" width="9.85546875" customWidth="1"/>
    <col min="6" max="6" width="8.7109375" customWidth="1"/>
    <col min="7" max="7" width="8.140625" customWidth="1"/>
    <col min="8" max="8" width="11.28515625" customWidth="1"/>
    <col min="9" max="9" width="13.140625" customWidth="1"/>
    <col min="10" max="10" width="35" customWidth="1"/>
    <col min="11" max="16384" width="9.140625" style="1"/>
  </cols>
  <sheetData>
    <row r="1" spans="1:13" ht="15.75" customHeight="1" x14ac:dyDescent="0.25">
      <c r="A1" s="436" t="s">
        <v>97</v>
      </c>
      <c r="B1" s="436"/>
      <c r="C1" s="436"/>
      <c r="D1" s="436"/>
      <c r="E1" s="15"/>
      <c r="F1" s="433" t="s">
        <v>86</v>
      </c>
      <c r="G1" s="433"/>
      <c r="H1" s="433"/>
      <c r="I1" s="433"/>
      <c r="J1" s="433"/>
    </row>
    <row r="2" spans="1:13" ht="15.75" customHeight="1" x14ac:dyDescent="0.25">
      <c r="A2" s="433" t="s">
        <v>185</v>
      </c>
      <c r="B2" s="433"/>
      <c r="C2" s="433"/>
      <c r="D2" s="433"/>
      <c r="E2" s="15"/>
      <c r="F2" s="437" t="s">
        <v>87</v>
      </c>
      <c r="G2" s="433"/>
      <c r="H2" s="433"/>
      <c r="I2" s="433"/>
      <c r="J2" s="433"/>
    </row>
    <row r="3" spans="1:13" ht="15" x14ac:dyDescent="0.25">
      <c r="A3" s="16"/>
      <c r="B3" s="16"/>
      <c r="C3" s="16"/>
      <c r="D3" s="17"/>
      <c r="E3" s="17"/>
      <c r="F3" s="16"/>
      <c r="G3" s="16"/>
      <c r="H3" s="16"/>
      <c r="I3" s="16"/>
      <c r="J3" s="16"/>
    </row>
    <row r="4" spans="1:13" ht="41.25" customHeight="1" x14ac:dyDescent="0.25">
      <c r="A4" s="433" t="s">
        <v>152</v>
      </c>
      <c r="B4" s="433"/>
      <c r="C4" s="433"/>
      <c r="D4" s="433"/>
      <c r="E4" s="433"/>
      <c r="F4" s="433"/>
      <c r="G4" s="433"/>
      <c r="H4" s="433"/>
      <c r="I4" s="433"/>
      <c r="J4" s="433"/>
    </row>
    <row r="5" spans="1:13" x14ac:dyDescent="0.25">
      <c r="A5" s="24"/>
      <c r="B5" s="24"/>
      <c r="C5" s="24"/>
      <c r="D5" s="24"/>
      <c r="E5" s="24"/>
      <c r="F5" s="24"/>
      <c r="G5" s="24"/>
      <c r="H5" s="24"/>
      <c r="I5" s="435" t="s">
        <v>1105</v>
      </c>
      <c r="J5" s="435"/>
    </row>
    <row r="6" spans="1:13" x14ac:dyDescent="0.25">
      <c r="A6" s="434" t="s">
        <v>142</v>
      </c>
      <c r="B6" s="434" t="s">
        <v>143</v>
      </c>
      <c r="C6" s="434" t="s">
        <v>68</v>
      </c>
      <c r="D6" s="434" t="s">
        <v>90</v>
      </c>
      <c r="E6" s="434" t="s">
        <v>70</v>
      </c>
      <c r="F6" s="434" t="s">
        <v>91</v>
      </c>
      <c r="G6" s="434" t="s">
        <v>69</v>
      </c>
      <c r="H6" s="434" t="s">
        <v>92</v>
      </c>
      <c r="I6" s="434"/>
      <c r="J6" s="434" t="s">
        <v>150</v>
      </c>
    </row>
    <row r="7" spans="1:13" ht="31.5" x14ac:dyDescent="0.25">
      <c r="A7" s="434"/>
      <c r="B7" s="434"/>
      <c r="C7" s="434"/>
      <c r="D7" s="434"/>
      <c r="E7" s="434"/>
      <c r="F7" s="434"/>
      <c r="G7" s="434"/>
      <c r="H7" s="18" t="s">
        <v>105</v>
      </c>
      <c r="I7" s="18" t="s">
        <v>93</v>
      </c>
      <c r="J7" s="434"/>
    </row>
    <row r="8" spans="1:13" x14ac:dyDescent="0.25">
      <c r="A8" s="18" t="s">
        <v>5</v>
      </c>
      <c r="B8" s="18" t="s">
        <v>6</v>
      </c>
      <c r="C8" s="18" t="s">
        <v>6</v>
      </c>
      <c r="D8" s="18">
        <v>1</v>
      </c>
      <c r="E8" s="18">
        <v>2</v>
      </c>
      <c r="F8" s="18">
        <v>3</v>
      </c>
      <c r="G8" s="18">
        <v>4</v>
      </c>
      <c r="H8" s="18">
        <v>5</v>
      </c>
      <c r="I8" s="18">
        <v>6</v>
      </c>
      <c r="J8" s="18">
        <v>7</v>
      </c>
    </row>
    <row r="9" spans="1:13" s="56" customFormat="1" ht="39.75" customHeight="1" x14ac:dyDescent="0.2">
      <c r="A9" s="86"/>
      <c r="B9" s="86"/>
      <c r="C9" s="41"/>
      <c r="D9" s="43"/>
      <c r="E9" s="48"/>
      <c r="F9" s="43"/>
      <c r="G9" s="37"/>
      <c r="H9" s="88"/>
      <c r="I9" s="88"/>
      <c r="J9" s="37"/>
    </row>
    <row r="10" spans="1:13" s="91" customFormat="1" ht="39.75" customHeight="1" x14ac:dyDescent="0.25">
      <c r="A10" s="37"/>
      <c r="B10" s="83"/>
      <c r="C10" s="35"/>
      <c r="D10" s="44"/>
      <c r="E10" s="49"/>
      <c r="F10" s="44"/>
      <c r="G10" s="39"/>
      <c r="H10" s="38"/>
      <c r="I10" s="38"/>
      <c r="J10" s="39"/>
    </row>
    <row r="11" spans="1:13" ht="9.75" customHeight="1" x14ac:dyDescent="0.25">
      <c r="A11" s="27"/>
      <c r="B11" s="25"/>
      <c r="C11" s="28"/>
      <c r="D11" s="29"/>
      <c r="E11" s="29"/>
      <c r="F11" s="29"/>
      <c r="G11" s="29"/>
      <c r="H11" s="28"/>
      <c r="I11" s="28"/>
      <c r="J11" s="29"/>
    </row>
    <row r="12" spans="1:13" ht="15.75" customHeight="1" x14ac:dyDescent="0.25">
      <c r="A12" s="19"/>
      <c r="B12" s="20"/>
      <c r="C12" s="21"/>
      <c r="D12" s="21"/>
      <c r="E12" s="21"/>
      <c r="F12" s="432" t="s">
        <v>1179</v>
      </c>
      <c r="G12" s="432"/>
      <c r="H12" s="432"/>
      <c r="I12" s="432"/>
      <c r="J12" s="432"/>
      <c r="K12" s="31"/>
      <c r="L12" s="31"/>
      <c r="M12" s="31"/>
    </row>
    <row r="13" spans="1:13" ht="15.75" customHeight="1" x14ac:dyDescent="0.25">
      <c r="A13" s="433" t="s">
        <v>146</v>
      </c>
      <c r="B13" s="433"/>
      <c r="C13" s="433"/>
      <c r="D13" s="433"/>
      <c r="E13" s="433"/>
      <c r="F13" s="433" t="s">
        <v>71</v>
      </c>
      <c r="G13" s="433"/>
      <c r="H13" s="433"/>
      <c r="I13" s="433"/>
      <c r="J13" s="433"/>
      <c r="K13" s="15"/>
      <c r="L13" s="15"/>
      <c r="M13" s="15"/>
    </row>
    <row r="14" spans="1:13" ht="36" customHeight="1" x14ac:dyDescent="0.25">
      <c r="A14" s="432" t="s">
        <v>96</v>
      </c>
      <c r="B14" s="432"/>
      <c r="C14" s="432"/>
      <c r="D14" s="432"/>
      <c r="E14" s="432"/>
      <c r="F14" s="433" t="s">
        <v>147</v>
      </c>
      <c r="G14" s="433"/>
      <c r="H14" s="433"/>
      <c r="I14" s="433"/>
      <c r="J14" s="433"/>
      <c r="K14" s="31"/>
      <c r="L14" s="31"/>
      <c r="M14" s="31"/>
    </row>
  </sheetData>
  <mergeCells count="20">
    <mergeCell ref="I5:J5"/>
    <mergeCell ref="A1:D1"/>
    <mergeCell ref="F1:J1"/>
    <mergeCell ref="A2:D2"/>
    <mergeCell ref="F2:J2"/>
    <mergeCell ref="A4:J4"/>
    <mergeCell ref="A14:E14"/>
    <mergeCell ref="F14:J14"/>
    <mergeCell ref="G6:G7"/>
    <mergeCell ref="H6:I6"/>
    <mergeCell ref="J6:J7"/>
    <mergeCell ref="F12:J12"/>
    <mergeCell ref="A13:E13"/>
    <mergeCell ref="F13:J13"/>
    <mergeCell ref="A6:A7"/>
    <mergeCell ref="B6:B7"/>
    <mergeCell ref="C6:C7"/>
    <mergeCell ref="D6:D7"/>
    <mergeCell ref="E6:E7"/>
    <mergeCell ref="F6:F7"/>
  </mergeCells>
  <pageMargins left="0.43307086614173229" right="0.19685039370078741" top="0.51181102362204722" bottom="0.5118110236220472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pane ySplit="8" topLeftCell="A30" activePane="bottomLeft" state="frozen"/>
      <selection pane="bottomLeft" activeCell="J32" sqref="J32"/>
    </sheetView>
  </sheetViews>
  <sheetFormatPr defaultColWidth="9.140625" defaultRowHeight="15" x14ac:dyDescent="0.25"/>
  <cols>
    <col min="1" max="1" width="4.28515625" style="131" customWidth="1"/>
    <col min="2" max="2" width="17.42578125" style="131" customWidth="1"/>
    <col min="3" max="3" width="10.85546875" style="131" customWidth="1"/>
    <col min="4" max="4" width="16.85546875" style="131" customWidth="1"/>
    <col min="5" max="5" width="12.140625" style="131" customWidth="1"/>
    <col min="6" max="6" width="11" style="131" customWidth="1"/>
    <col min="7" max="7" width="16.5703125" style="131" customWidth="1"/>
    <col min="8" max="8" width="7.85546875" style="131" customWidth="1"/>
    <col min="9" max="10" width="9.140625" style="131"/>
    <col min="11" max="11" width="11.28515625" style="131" customWidth="1"/>
    <col min="12" max="12" width="13" style="131" customWidth="1"/>
    <col min="13" max="16384" width="9.140625" style="131"/>
  </cols>
  <sheetData>
    <row r="1" spans="1:12" s="154" customFormat="1" ht="33.75" customHeight="1" x14ac:dyDescent="0.3">
      <c r="A1" s="347" t="s">
        <v>814</v>
      </c>
      <c r="B1" s="347"/>
      <c r="C1" s="347"/>
      <c r="D1" s="347"/>
      <c r="F1" s="348" t="s">
        <v>21</v>
      </c>
      <c r="G1" s="349"/>
      <c r="H1" s="349"/>
      <c r="I1" s="349"/>
      <c r="J1" s="349"/>
      <c r="K1" s="349"/>
      <c r="L1" s="349"/>
    </row>
    <row r="2" spans="1:12" s="154" customFormat="1" ht="9.75" customHeight="1" x14ac:dyDescent="0.25">
      <c r="A2" s="155"/>
      <c r="B2" s="156"/>
      <c r="C2" s="156"/>
    </row>
    <row r="3" spans="1:12" s="154" customFormat="1" ht="57.75" customHeight="1" x14ac:dyDescent="0.25">
      <c r="A3" s="350" t="s">
        <v>110</v>
      </c>
      <c r="B3" s="351"/>
      <c r="C3" s="351"/>
      <c r="D3" s="351"/>
      <c r="E3" s="351"/>
      <c r="F3" s="351"/>
      <c r="G3" s="351"/>
      <c r="H3" s="351"/>
      <c r="I3" s="351"/>
      <c r="J3" s="351"/>
      <c r="K3" s="351"/>
      <c r="L3" s="351"/>
    </row>
    <row r="4" spans="1:12" s="154" customFormat="1" ht="16.5" customHeight="1" x14ac:dyDescent="0.25">
      <c r="A4" s="155"/>
      <c r="B4" s="156"/>
      <c r="C4" s="156"/>
      <c r="J4" s="352" t="s">
        <v>1106</v>
      </c>
      <c r="K4" s="352"/>
      <c r="L4" s="352"/>
    </row>
    <row r="5" spans="1:12" s="154" customFormat="1" ht="19.5" customHeight="1" x14ac:dyDescent="0.25">
      <c r="A5" s="353" t="s">
        <v>0</v>
      </c>
      <c r="B5" s="353" t="s">
        <v>121</v>
      </c>
      <c r="C5" s="353" t="s">
        <v>7</v>
      </c>
      <c r="D5" s="353" t="s">
        <v>80</v>
      </c>
      <c r="E5" s="353" t="s">
        <v>8</v>
      </c>
      <c r="F5" s="353"/>
      <c r="G5" s="353"/>
      <c r="H5" s="353" t="s">
        <v>9</v>
      </c>
      <c r="I5" s="353"/>
      <c r="J5" s="353"/>
      <c r="K5" s="353"/>
      <c r="L5" s="353" t="s">
        <v>10</v>
      </c>
    </row>
    <row r="6" spans="1:12" s="154" customFormat="1" ht="31.5" customHeight="1" x14ac:dyDescent="0.25">
      <c r="A6" s="353"/>
      <c r="B6" s="353"/>
      <c r="C6" s="353"/>
      <c r="D6" s="353"/>
      <c r="E6" s="353" t="s">
        <v>11</v>
      </c>
      <c r="F6" s="353"/>
      <c r="G6" s="354" t="s">
        <v>12</v>
      </c>
      <c r="H6" s="353" t="s">
        <v>13</v>
      </c>
      <c r="I6" s="353" t="s">
        <v>14</v>
      </c>
      <c r="J6" s="353"/>
      <c r="K6" s="354" t="s">
        <v>15</v>
      </c>
      <c r="L6" s="353"/>
    </row>
    <row r="7" spans="1:12" s="154" customFormat="1" ht="42" customHeight="1" x14ac:dyDescent="0.25">
      <c r="A7" s="353"/>
      <c r="B7" s="353"/>
      <c r="C7" s="353"/>
      <c r="D7" s="353"/>
      <c r="E7" s="353"/>
      <c r="F7" s="353"/>
      <c r="G7" s="354"/>
      <c r="H7" s="353"/>
      <c r="I7" s="353"/>
      <c r="J7" s="353"/>
      <c r="K7" s="354"/>
      <c r="L7" s="353"/>
    </row>
    <row r="8" spans="1:12" s="154" customFormat="1" ht="44.25" customHeight="1" x14ac:dyDescent="0.25">
      <c r="A8" s="353"/>
      <c r="B8" s="353"/>
      <c r="C8" s="353"/>
      <c r="D8" s="353"/>
      <c r="E8" s="138" t="s">
        <v>16</v>
      </c>
      <c r="F8" s="138" t="s">
        <v>17</v>
      </c>
      <c r="G8" s="354"/>
      <c r="H8" s="353"/>
      <c r="I8" s="157" t="s">
        <v>18</v>
      </c>
      <c r="J8" s="157" t="s">
        <v>19</v>
      </c>
      <c r="K8" s="354"/>
      <c r="L8" s="353"/>
    </row>
    <row r="9" spans="1:12" ht="16.5" customHeight="1" x14ac:dyDescent="0.25">
      <c r="A9" s="138" t="s">
        <v>5</v>
      </c>
      <c r="B9" s="138" t="s">
        <v>6</v>
      </c>
      <c r="C9" s="130" t="s">
        <v>22</v>
      </c>
      <c r="D9" s="158">
        <v>1</v>
      </c>
      <c r="E9" s="158">
        <v>2</v>
      </c>
      <c r="F9" s="158">
        <v>3</v>
      </c>
      <c r="G9" s="158">
        <v>4</v>
      </c>
      <c r="H9" s="158">
        <v>5</v>
      </c>
      <c r="I9" s="158">
        <v>6</v>
      </c>
      <c r="J9" s="158">
        <v>7</v>
      </c>
      <c r="K9" s="158">
        <v>8</v>
      </c>
      <c r="L9" s="158">
        <v>9</v>
      </c>
    </row>
    <row r="10" spans="1:12" s="298" customFormat="1" ht="20.25" customHeight="1" x14ac:dyDescent="0.25">
      <c r="A10" s="346">
        <v>1</v>
      </c>
      <c r="B10" s="344" t="s">
        <v>815</v>
      </c>
      <c r="C10" s="134" t="s">
        <v>20</v>
      </c>
      <c r="D10" s="134">
        <v>1</v>
      </c>
      <c r="E10" s="134"/>
      <c r="F10" s="134"/>
      <c r="G10" s="134"/>
      <c r="H10" s="134"/>
      <c r="I10" s="134"/>
      <c r="J10" s="134"/>
      <c r="K10" s="134"/>
      <c r="L10" s="134">
        <f>D10-E10-F10+H10+I10+J10</f>
        <v>1</v>
      </c>
    </row>
    <row r="11" spans="1:12" s="298" customFormat="1" ht="20.25" customHeight="1" x14ac:dyDescent="0.25">
      <c r="A11" s="346"/>
      <c r="B11" s="345"/>
      <c r="C11" s="134" t="s">
        <v>4</v>
      </c>
      <c r="D11" s="134">
        <v>4</v>
      </c>
      <c r="E11" s="134"/>
      <c r="F11" s="134">
        <v>1</v>
      </c>
      <c r="G11" s="134"/>
      <c r="H11" s="134"/>
      <c r="I11" s="134"/>
      <c r="J11" s="134"/>
      <c r="K11" s="134"/>
      <c r="L11" s="134">
        <f t="shared" ref="L11:L31" si="0">D11-E11-F11+H11+I11+J11</f>
        <v>3</v>
      </c>
    </row>
    <row r="12" spans="1:12" s="298" customFormat="1" ht="20.25" customHeight="1" x14ac:dyDescent="0.25">
      <c r="A12" s="346">
        <v>2</v>
      </c>
      <c r="B12" s="344" t="s">
        <v>816</v>
      </c>
      <c r="C12" s="134" t="s">
        <v>20</v>
      </c>
      <c r="D12" s="134">
        <v>4</v>
      </c>
      <c r="E12" s="134"/>
      <c r="F12" s="134">
        <v>1</v>
      </c>
      <c r="G12" s="134"/>
      <c r="H12" s="134"/>
      <c r="I12" s="134"/>
      <c r="J12" s="134"/>
      <c r="K12" s="134"/>
      <c r="L12" s="134">
        <f t="shared" si="0"/>
        <v>3</v>
      </c>
    </row>
    <row r="13" spans="1:12" s="298" customFormat="1" ht="20.25" customHeight="1" x14ac:dyDescent="0.25">
      <c r="A13" s="346"/>
      <c r="B13" s="345"/>
      <c r="C13" s="134" t="s">
        <v>4</v>
      </c>
      <c r="D13" s="134">
        <v>17</v>
      </c>
      <c r="E13" s="134"/>
      <c r="F13" s="134">
        <v>2</v>
      </c>
      <c r="G13" s="134"/>
      <c r="H13" s="134"/>
      <c r="I13" s="134"/>
      <c r="J13" s="134">
        <v>1</v>
      </c>
      <c r="K13" s="134"/>
      <c r="L13" s="134">
        <f t="shared" si="0"/>
        <v>16</v>
      </c>
    </row>
    <row r="14" spans="1:12" s="298" customFormat="1" ht="20.25" customHeight="1" x14ac:dyDescent="0.25">
      <c r="A14" s="346">
        <v>3</v>
      </c>
      <c r="B14" s="344" t="s">
        <v>817</v>
      </c>
      <c r="C14" s="134" t="s">
        <v>20</v>
      </c>
      <c r="D14" s="134">
        <v>13</v>
      </c>
      <c r="E14" s="134"/>
      <c r="F14" s="134">
        <v>3</v>
      </c>
      <c r="G14" s="134"/>
      <c r="H14" s="134"/>
      <c r="I14" s="134"/>
      <c r="J14" s="134"/>
      <c r="K14" s="134"/>
      <c r="L14" s="134">
        <f t="shared" si="0"/>
        <v>10</v>
      </c>
    </row>
    <row r="15" spans="1:12" s="298" customFormat="1" ht="20.25" customHeight="1" x14ac:dyDescent="0.25">
      <c r="A15" s="346"/>
      <c r="B15" s="345"/>
      <c r="C15" s="134" t="s">
        <v>4</v>
      </c>
      <c r="D15" s="134">
        <v>27</v>
      </c>
      <c r="E15" s="134"/>
      <c r="F15" s="134">
        <v>6</v>
      </c>
      <c r="G15" s="134"/>
      <c r="H15" s="134"/>
      <c r="I15" s="134"/>
      <c r="J15" s="134">
        <v>1</v>
      </c>
      <c r="K15" s="134"/>
      <c r="L15" s="134">
        <f>D15-E15-F15+H15+I15+J15</f>
        <v>22</v>
      </c>
    </row>
    <row r="16" spans="1:12" s="298" customFormat="1" ht="20.25" customHeight="1" x14ac:dyDescent="0.25">
      <c r="A16" s="346">
        <v>4</v>
      </c>
      <c r="B16" s="344" t="s">
        <v>818</v>
      </c>
      <c r="C16" s="134" t="s">
        <v>20</v>
      </c>
      <c r="D16" s="134">
        <v>14</v>
      </c>
      <c r="E16" s="134">
        <v>2</v>
      </c>
      <c r="F16" s="134">
        <v>3</v>
      </c>
      <c r="G16" s="134"/>
      <c r="H16" s="134"/>
      <c r="I16" s="134"/>
      <c r="J16" s="134">
        <v>1</v>
      </c>
      <c r="K16" s="134"/>
      <c r="L16" s="134">
        <f t="shared" si="0"/>
        <v>10</v>
      </c>
    </row>
    <row r="17" spans="1:12" s="298" customFormat="1" ht="20.25" customHeight="1" x14ac:dyDescent="0.25">
      <c r="A17" s="346"/>
      <c r="B17" s="345"/>
      <c r="C17" s="134" t="s">
        <v>4</v>
      </c>
      <c r="D17" s="134">
        <v>41</v>
      </c>
      <c r="E17" s="134">
        <v>6</v>
      </c>
      <c r="F17" s="134">
        <v>7</v>
      </c>
      <c r="G17" s="134"/>
      <c r="H17" s="134"/>
      <c r="I17" s="134"/>
      <c r="J17" s="134">
        <v>9</v>
      </c>
      <c r="K17" s="134"/>
      <c r="L17" s="134">
        <f t="shared" si="0"/>
        <v>37</v>
      </c>
    </row>
    <row r="18" spans="1:12" s="298" customFormat="1" ht="20.25" customHeight="1" x14ac:dyDescent="0.25">
      <c r="A18" s="346">
        <v>5</v>
      </c>
      <c r="B18" s="344" t="s">
        <v>819</v>
      </c>
      <c r="C18" s="134" t="s">
        <v>20</v>
      </c>
      <c r="D18" s="134">
        <v>5</v>
      </c>
      <c r="E18" s="134">
        <v>2</v>
      </c>
      <c r="F18" s="134"/>
      <c r="G18" s="134"/>
      <c r="H18" s="134"/>
      <c r="I18" s="134"/>
      <c r="J18" s="134">
        <v>1</v>
      </c>
      <c r="K18" s="134"/>
      <c r="L18" s="134">
        <f t="shared" si="0"/>
        <v>4</v>
      </c>
    </row>
    <row r="19" spans="1:12" s="298" customFormat="1" ht="20.25" customHeight="1" x14ac:dyDescent="0.25">
      <c r="A19" s="346"/>
      <c r="B19" s="345"/>
      <c r="C19" s="134" t="s">
        <v>4</v>
      </c>
      <c r="D19" s="134">
        <v>9</v>
      </c>
      <c r="E19" s="134">
        <v>5</v>
      </c>
      <c r="F19" s="134"/>
      <c r="G19" s="134"/>
      <c r="H19" s="134"/>
      <c r="I19" s="134"/>
      <c r="J19" s="134">
        <v>3</v>
      </c>
      <c r="K19" s="134"/>
      <c r="L19" s="134">
        <f t="shared" si="0"/>
        <v>7</v>
      </c>
    </row>
    <row r="20" spans="1:12" s="298" customFormat="1" ht="20.25" customHeight="1" x14ac:dyDescent="0.25">
      <c r="A20" s="346">
        <v>6</v>
      </c>
      <c r="B20" s="344" t="s">
        <v>820</v>
      </c>
      <c r="C20" s="134" t="s">
        <v>20</v>
      </c>
      <c r="D20" s="134">
        <v>8</v>
      </c>
      <c r="E20" s="134"/>
      <c r="F20" s="134">
        <v>2</v>
      </c>
      <c r="G20" s="134"/>
      <c r="H20" s="134"/>
      <c r="I20" s="134"/>
      <c r="J20" s="134"/>
      <c r="K20" s="134"/>
      <c r="L20" s="134">
        <f t="shared" si="0"/>
        <v>6</v>
      </c>
    </row>
    <row r="21" spans="1:12" s="298" customFormat="1" ht="20.25" customHeight="1" x14ac:dyDescent="0.25">
      <c r="A21" s="346"/>
      <c r="B21" s="345"/>
      <c r="C21" s="134" t="s">
        <v>4</v>
      </c>
      <c r="D21" s="134">
        <v>26</v>
      </c>
      <c r="E21" s="134"/>
      <c r="F21" s="134">
        <v>6</v>
      </c>
      <c r="G21" s="134"/>
      <c r="H21" s="134"/>
      <c r="I21" s="134"/>
      <c r="J21" s="134"/>
      <c r="K21" s="134"/>
      <c r="L21" s="134">
        <f t="shared" si="0"/>
        <v>20</v>
      </c>
    </row>
    <row r="22" spans="1:12" s="298" customFormat="1" ht="20.25" customHeight="1" x14ac:dyDescent="0.25">
      <c r="A22" s="346">
        <v>7</v>
      </c>
      <c r="B22" s="344" t="s">
        <v>821</v>
      </c>
      <c r="C22" s="134" t="s">
        <v>20</v>
      </c>
      <c r="D22" s="134">
        <v>3</v>
      </c>
      <c r="E22" s="134"/>
      <c r="F22" s="134">
        <v>1</v>
      </c>
      <c r="G22" s="134"/>
      <c r="H22" s="134">
        <v>1</v>
      </c>
      <c r="I22" s="134"/>
      <c r="J22" s="134">
        <v>1</v>
      </c>
      <c r="K22" s="134"/>
      <c r="L22" s="134">
        <f t="shared" si="0"/>
        <v>4</v>
      </c>
    </row>
    <row r="23" spans="1:12" s="298" customFormat="1" ht="20.25" customHeight="1" x14ac:dyDescent="0.25">
      <c r="A23" s="346"/>
      <c r="B23" s="345"/>
      <c r="C23" s="134" t="s">
        <v>4</v>
      </c>
      <c r="D23" s="134">
        <v>16</v>
      </c>
      <c r="E23" s="134"/>
      <c r="F23" s="134">
        <v>8</v>
      </c>
      <c r="G23" s="134"/>
      <c r="H23" s="134">
        <v>6</v>
      </c>
      <c r="I23" s="134"/>
      <c r="J23" s="134">
        <v>1</v>
      </c>
      <c r="K23" s="134"/>
      <c r="L23" s="134">
        <f t="shared" si="0"/>
        <v>15</v>
      </c>
    </row>
    <row r="24" spans="1:12" s="298" customFormat="1" ht="20.25" customHeight="1" x14ac:dyDescent="0.25">
      <c r="A24" s="346">
        <v>8</v>
      </c>
      <c r="B24" s="344" t="s">
        <v>822</v>
      </c>
      <c r="C24" s="134" t="s">
        <v>20</v>
      </c>
      <c r="D24" s="134">
        <v>8</v>
      </c>
      <c r="E24" s="134"/>
      <c r="F24" s="134"/>
      <c r="G24" s="134"/>
      <c r="H24" s="134"/>
      <c r="I24" s="134"/>
      <c r="J24" s="134"/>
      <c r="K24" s="134"/>
      <c r="L24" s="134">
        <f t="shared" si="0"/>
        <v>8</v>
      </c>
    </row>
    <row r="25" spans="1:12" s="298" customFormat="1" ht="20.25" customHeight="1" x14ac:dyDescent="0.25">
      <c r="A25" s="346"/>
      <c r="B25" s="345"/>
      <c r="C25" s="134" t="s">
        <v>4</v>
      </c>
      <c r="D25" s="134">
        <v>23</v>
      </c>
      <c r="E25" s="134"/>
      <c r="F25" s="134">
        <v>1</v>
      </c>
      <c r="G25" s="134"/>
      <c r="H25" s="134"/>
      <c r="I25" s="134"/>
      <c r="J25" s="134"/>
      <c r="K25" s="134"/>
      <c r="L25" s="134">
        <f t="shared" si="0"/>
        <v>22</v>
      </c>
    </row>
    <row r="26" spans="1:12" s="298" customFormat="1" ht="20.25" customHeight="1" x14ac:dyDescent="0.25">
      <c r="A26" s="346">
        <v>9</v>
      </c>
      <c r="B26" s="344" t="s">
        <v>823</v>
      </c>
      <c r="C26" s="134" t="s">
        <v>20</v>
      </c>
      <c r="D26" s="134">
        <v>3</v>
      </c>
      <c r="E26" s="134"/>
      <c r="F26" s="134"/>
      <c r="G26" s="134"/>
      <c r="H26" s="134"/>
      <c r="I26" s="134"/>
      <c r="J26" s="134"/>
      <c r="K26" s="134"/>
      <c r="L26" s="134">
        <f t="shared" si="0"/>
        <v>3</v>
      </c>
    </row>
    <row r="27" spans="1:12" s="298" customFormat="1" ht="20.25" customHeight="1" x14ac:dyDescent="0.25">
      <c r="A27" s="346"/>
      <c r="B27" s="345"/>
      <c r="C27" s="134" t="s">
        <v>4</v>
      </c>
      <c r="D27" s="134">
        <v>6</v>
      </c>
      <c r="E27" s="134"/>
      <c r="F27" s="134">
        <v>1</v>
      </c>
      <c r="G27" s="134"/>
      <c r="H27" s="134"/>
      <c r="I27" s="134"/>
      <c r="J27" s="134"/>
      <c r="K27" s="134"/>
      <c r="L27" s="134">
        <f t="shared" si="0"/>
        <v>5</v>
      </c>
    </row>
    <row r="28" spans="1:12" s="298" customFormat="1" ht="20.25" customHeight="1" x14ac:dyDescent="0.25">
      <c r="A28" s="346">
        <v>10</v>
      </c>
      <c r="B28" s="344" t="s">
        <v>824</v>
      </c>
      <c r="C28" s="134" t="s">
        <v>20</v>
      </c>
      <c r="D28" s="134">
        <v>3</v>
      </c>
      <c r="E28" s="134"/>
      <c r="F28" s="134"/>
      <c r="G28" s="134"/>
      <c r="H28" s="134"/>
      <c r="I28" s="134"/>
      <c r="J28" s="134"/>
      <c r="K28" s="134"/>
      <c r="L28" s="134">
        <f t="shared" si="0"/>
        <v>3</v>
      </c>
    </row>
    <row r="29" spans="1:12" s="298" customFormat="1" ht="20.25" customHeight="1" x14ac:dyDescent="0.25">
      <c r="A29" s="346"/>
      <c r="B29" s="345"/>
      <c r="C29" s="134" t="s">
        <v>4</v>
      </c>
      <c r="D29" s="134">
        <v>7</v>
      </c>
      <c r="E29" s="134"/>
      <c r="F29" s="134"/>
      <c r="G29" s="134"/>
      <c r="H29" s="134"/>
      <c r="I29" s="134"/>
      <c r="J29" s="134">
        <v>1</v>
      </c>
      <c r="K29" s="134"/>
      <c r="L29" s="134">
        <f t="shared" si="0"/>
        <v>8</v>
      </c>
    </row>
    <row r="30" spans="1:12" s="298" customFormat="1" ht="20.25" customHeight="1" x14ac:dyDescent="0.25">
      <c r="A30" s="346">
        <v>11</v>
      </c>
      <c r="B30" s="344" t="s">
        <v>825</v>
      </c>
      <c r="C30" s="134" t="s">
        <v>20</v>
      </c>
      <c r="D30" s="134">
        <v>1</v>
      </c>
      <c r="E30" s="134">
        <v>1</v>
      </c>
      <c r="F30" s="134"/>
      <c r="G30" s="134"/>
      <c r="H30" s="134"/>
      <c r="I30" s="134"/>
      <c r="J30" s="134"/>
      <c r="K30" s="134"/>
      <c r="L30" s="134">
        <f t="shared" si="0"/>
        <v>0</v>
      </c>
    </row>
    <row r="31" spans="1:12" s="298" customFormat="1" ht="20.25" customHeight="1" x14ac:dyDescent="0.25">
      <c r="A31" s="346"/>
      <c r="B31" s="345"/>
      <c r="C31" s="134" t="s">
        <v>4</v>
      </c>
      <c r="D31" s="134">
        <v>4</v>
      </c>
      <c r="E31" s="134">
        <v>4</v>
      </c>
      <c r="F31" s="134"/>
      <c r="G31" s="134"/>
      <c r="H31" s="134"/>
      <c r="I31" s="134"/>
      <c r="J31" s="134"/>
      <c r="K31" s="134"/>
      <c r="L31" s="134">
        <f t="shared" si="0"/>
        <v>0</v>
      </c>
    </row>
    <row r="32" spans="1:12" s="161" customFormat="1" ht="20.25" customHeight="1" x14ac:dyDescent="0.25">
      <c r="A32" s="355"/>
      <c r="B32" s="355" t="s">
        <v>65</v>
      </c>
      <c r="C32" s="159" t="s">
        <v>20</v>
      </c>
      <c r="D32" s="160">
        <f>D10+D12+D14+D16+D18+D20+D22+D24+D26+D28+D30</f>
        <v>63</v>
      </c>
      <c r="E32" s="160">
        <f t="shared" ref="E32:L32" si="1">E10+E12+E14+E16+E18+E20+E22+E24+E26+E28+E30</f>
        <v>5</v>
      </c>
      <c r="F32" s="160">
        <f t="shared" si="1"/>
        <v>10</v>
      </c>
      <c r="G32" s="160">
        <f t="shared" si="1"/>
        <v>0</v>
      </c>
      <c r="H32" s="160">
        <f t="shared" si="1"/>
        <v>1</v>
      </c>
      <c r="I32" s="160">
        <f t="shared" si="1"/>
        <v>0</v>
      </c>
      <c r="J32" s="160">
        <f t="shared" si="1"/>
        <v>3</v>
      </c>
      <c r="K32" s="160">
        <f t="shared" si="1"/>
        <v>0</v>
      </c>
      <c r="L32" s="160">
        <f t="shared" si="1"/>
        <v>52</v>
      </c>
    </row>
    <row r="33" spans="1:12" s="161" customFormat="1" ht="20.25" customHeight="1" x14ac:dyDescent="0.25">
      <c r="A33" s="356"/>
      <c r="B33" s="356"/>
      <c r="C33" s="159" t="s">
        <v>4</v>
      </c>
      <c r="D33" s="160">
        <f>D11+D13+D15+D17+D19+D21+D23+D25+D27+D29+D31</f>
        <v>180</v>
      </c>
      <c r="E33" s="160">
        <f t="shared" ref="E33:L33" si="2">E11+E13+E15+E17+E19+E21+E23+E25+E27+E29+E31</f>
        <v>15</v>
      </c>
      <c r="F33" s="160">
        <f t="shared" si="2"/>
        <v>32</v>
      </c>
      <c r="G33" s="160">
        <f t="shared" si="2"/>
        <v>0</v>
      </c>
      <c r="H33" s="160">
        <f t="shared" si="2"/>
        <v>6</v>
      </c>
      <c r="I33" s="160">
        <f t="shared" si="2"/>
        <v>0</v>
      </c>
      <c r="J33" s="160">
        <f t="shared" si="2"/>
        <v>16</v>
      </c>
      <c r="K33" s="160">
        <f t="shared" si="2"/>
        <v>0</v>
      </c>
      <c r="L33" s="160">
        <f t="shared" si="2"/>
        <v>155</v>
      </c>
    </row>
    <row r="34" spans="1:12" s="154" customFormat="1" ht="18.75" customHeight="1" x14ac:dyDescent="0.25">
      <c r="G34" s="359" t="s">
        <v>1181</v>
      </c>
      <c r="H34" s="359"/>
      <c r="I34" s="359"/>
      <c r="J34" s="359"/>
      <c r="K34" s="359"/>
      <c r="L34" s="359"/>
    </row>
    <row r="35" spans="1:12" s="163" customFormat="1" ht="48" customHeight="1" x14ac:dyDescent="0.25">
      <c r="A35" s="347" t="s">
        <v>107</v>
      </c>
      <c r="B35" s="358"/>
      <c r="C35" s="358"/>
      <c r="D35" s="358"/>
      <c r="E35" s="162"/>
      <c r="F35" s="162"/>
      <c r="G35" s="347" t="s">
        <v>103</v>
      </c>
      <c r="H35" s="358"/>
      <c r="I35" s="358"/>
      <c r="J35" s="358"/>
      <c r="K35" s="358"/>
      <c r="L35" s="358"/>
    </row>
    <row r="36" spans="1:12" s="154" customFormat="1" x14ac:dyDescent="0.25">
      <c r="G36" s="357"/>
      <c r="H36" s="357"/>
      <c r="I36" s="357"/>
      <c r="J36" s="357"/>
      <c r="K36" s="357"/>
      <c r="L36" s="357"/>
    </row>
  </sheetData>
  <mergeCells count="44">
    <mergeCell ref="B32:B33"/>
    <mergeCell ref="A32:A33"/>
    <mergeCell ref="G36:L36"/>
    <mergeCell ref="A35:D35"/>
    <mergeCell ref="G34:L34"/>
    <mergeCell ref="G35:L35"/>
    <mergeCell ref="A10:A11"/>
    <mergeCell ref="B10:B11"/>
    <mergeCell ref="A12:A13"/>
    <mergeCell ref="B12:B13"/>
    <mergeCell ref="A14:A15"/>
    <mergeCell ref="B14:B15"/>
    <mergeCell ref="A1:D1"/>
    <mergeCell ref="F1:L1"/>
    <mergeCell ref="A3:L3"/>
    <mergeCell ref="J4:L4"/>
    <mergeCell ref="A5:A8"/>
    <mergeCell ref="B5:B8"/>
    <mergeCell ref="C5:C8"/>
    <mergeCell ref="D5:D8"/>
    <mergeCell ref="E5:G5"/>
    <mergeCell ref="H5:K5"/>
    <mergeCell ref="L5:L8"/>
    <mergeCell ref="E6:F7"/>
    <mergeCell ref="G6:G8"/>
    <mergeCell ref="H6:H8"/>
    <mergeCell ref="I6:J7"/>
    <mergeCell ref="K6:K8"/>
    <mergeCell ref="B26:B27"/>
    <mergeCell ref="B28:B29"/>
    <mergeCell ref="B30:B31"/>
    <mergeCell ref="A16:A17"/>
    <mergeCell ref="A18:A19"/>
    <mergeCell ref="A20:A21"/>
    <mergeCell ref="A22:A23"/>
    <mergeCell ref="A24:A25"/>
    <mergeCell ref="A26:A27"/>
    <mergeCell ref="A28:A29"/>
    <mergeCell ref="A30:A31"/>
    <mergeCell ref="B16:B17"/>
    <mergeCell ref="B18:B19"/>
    <mergeCell ref="B20:B21"/>
    <mergeCell ref="B22:B23"/>
    <mergeCell ref="B24:B25"/>
  </mergeCells>
  <pageMargins left="0.39370078740157483" right="0.19685039370078741" top="0.43307086614173229" bottom="0.2362204724409449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pane xSplit="2" ySplit="7" topLeftCell="C29" activePane="bottomRight" state="frozen"/>
      <selection pane="topRight" activeCell="C1" sqref="C1"/>
      <selection pane="bottomLeft" activeCell="A8" sqref="A8"/>
      <selection pane="bottomRight" activeCell="J31" sqref="J31"/>
    </sheetView>
  </sheetViews>
  <sheetFormatPr defaultRowHeight="15" x14ac:dyDescent="0.25"/>
  <cols>
    <col min="1" max="1" width="4.85546875" customWidth="1"/>
    <col min="2" max="2" width="14.85546875" customWidth="1"/>
    <col min="3" max="3" width="12.85546875" customWidth="1"/>
    <col min="4" max="4" width="12.42578125" customWidth="1"/>
    <col min="5" max="5" width="9" customWidth="1"/>
    <col min="6" max="6" width="9.42578125" customWidth="1"/>
    <col min="7" max="7" width="17.42578125" customWidth="1"/>
    <col min="8" max="8" width="10.42578125" customWidth="1"/>
    <col min="9" max="9" width="10.28515625" customWidth="1"/>
    <col min="10" max="10" width="10.140625" customWidth="1"/>
    <col min="11" max="11" width="15.42578125" customWidth="1"/>
    <col min="12" max="12" width="11.85546875" customWidth="1"/>
  </cols>
  <sheetData>
    <row r="1" spans="1:12" s="1" customFormat="1" ht="33.75" customHeight="1" x14ac:dyDescent="0.25">
      <c r="A1" s="367" t="s">
        <v>833</v>
      </c>
      <c r="B1" s="367"/>
      <c r="C1" s="367"/>
      <c r="D1" s="367"/>
      <c r="F1" s="367" t="s">
        <v>101</v>
      </c>
      <c r="G1" s="366"/>
      <c r="H1" s="366"/>
      <c r="I1" s="366"/>
      <c r="J1" s="366"/>
      <c r="K1" s="366"/>
      <c r="L1" s="366"/>
    </row>
    <row r="2" spans="1:12" s="1" customFormat="1" ht="22.5" customHeight="1" x14ac:dyDescent="0.25">
      <c r="A2" s="4"/>
      <c r="B2" s="4"/>
      <c r="C2" s="4"/>
      <c r="D2" s="4"/>
      <c r="F2" s="5"/>
      <c r="G2" s="6"/>
      <c r="H2" s="6"/>
      <c r="I2" s="6"/>
      <c r="J2" s="6"/>
      <c r="K2" s="6"/>
      <c r="L2" s="6"/>
    </row>
    <row r="3" spans="1:12" s="1" customFormat="1" ht="48.75" customHeight="1" x14ac:dyDescent="0.25">
      <c r="A3" s="368" t="s">
        <v>109</v>
      </c>
      <c r="B3" s="369"/>
      <c r="C3" s="369"/>
      <c r="D3" s="369"/>
      <c r="E3" s="369"/>
      <c r="F3" s="369"/>
      <c r="G3" s="369"/>
      <c r="H3" s="369"/>
      <c r="I3" s="369"/>
      <c r="J3" s="369"/>
      <c r="K3" s="369"/>
      <c r="L3" s="369"/>
    </row>
    <row r="4" spans="1:12" s="1" customFormat="1" ht="19.5" customHeight="1" x14ac:dyDescent="0.25">
      <c r="A4" s="10"/>
      <c r="B4" s="10"/>
      <c r="C4" s="10"/>
      <c r="D4" s="10"/>
      <c r="E4" s="10"/>
      <c r="F4" s="10"/>
      <c r="G4" s="10"/>
      <c r="H4" s="10"/>
      <c r="I4" s="10"/>
      <c r="J4" s="10"/>
      <c r="K4" s="10" t="s">
        <v>1106</v>
      </c>
      <c r="L4" s="10"/>
    </row>
    <row r="5" spans="1:12" ht="26.25" customHeight="1" x14ac:dyDescent="0.25">
      <c r="A5" s="363" t="s">
        <v>0</v>
      </c>
      <c r="B5" s="363" t="s">
        <v>121</v>
      </c>
      <c r="C5" s="363" t="s">
        <v>7</v>
      </c>
      <c r="D5" s="363" t="s">
        <v>82</v>
      </c>
      <c r="E5" s="363" t="s">
        <v>23</v>
      </c>
      <c r="F5" s="363"/>
      <c r="G5" s="363"/>
      <c r="H5" s="363" t="s">
        <v>24</v>
      </c>
      <c r="I5" s="363"/>
      <c r="J5" s="363"/>
      <c r="K5" s="363"/>
      <c r="L5" s="363" t="s">
        <v>81</v>
      </c>
    </row>
    <row r="6" spans="1:12" ht="62.25" customHeight="1" x14ac:dyDescent="0.25">
      <c r="A6" s="363"/>
      <c r="B6" s="363"/>
      <c r="C6" s="363"/>
      <c r="D6" s="363"/>
      <c r="E6" s="363" t="s">
        <v>25</v>
      </c>
      <c r="F6" s="363" t="s">
        <v>26</v>
      </c>
      <c r="G6" s="363" t="s">
        <v>27</v>
      </c>
      <c r="H6" s="363" t="s">
        <v>28</v>
      </c>
      <c r="I6" s="363" t="s">
        <v>14</v>
      </c>
      <c r="J6" s="363"/>
      <c r="K6" s="363" t="s">
        <v>15</v>
      </c>
      <c r="L6" s="363"/>
    </row>
    <row r="7" spans="1:12" ht="42.75" customHeight="1" x14ac:dyDescent="0.25">
      <c r="A7" s="363"/>
      <c r="B7" s="363"/>
      <c r="C7" s="363"/>
      <c r="D7" s="363"/>
      <c r="E7" s="363"/>
      <c r="F7" s="363"/>
      <c r="G7" s="363"/>
      <c r="H7" s="363"/>
      <c r="I7" s="3" t="s">
        <v>29</v>
      </c>
      <c r="J7" s="3" t="s">
        <v>19</v>
      </c>
      <c r="K7" s="363"/>
      <c r="L7" s="363"/>
    </row>
    <row r="8" spans="1:12" s="135" customFormat="1" ht="18.75" customHeight="1" x14ac:dyDescent="0.25">
      <c r="A8" s="360">
        <v>1</v>
      </c>
      <c r="B8" s="361" t="s">
        <v>815</v>
      </c>
      <c r="C8" s="151" t="s">
        <v>20</v>
      </c>
      <c r="D8" s="151">
        <v>3</v>
      </c>
      <c r="E8" s="151"/>
      <c r="F8" s="151"/>
      <c r="G8" s="151"/>
      <c r="H8" s="151"/>
      <c r="I8" s="151"/>
      <c r="J8" s="151"/>
      <c r="K8" s="151"/>
      <c r="L8" s="151">
        <f>D8-E8-F8+H8+I8+J8</f>
        <v>3</v>
      </c>
    </row>
    <row r="9" spans="1:12" s="135" customFormat="1" ht="18.75" customHeight="1" x14ac:dyDescent="0.25">
      <c r="A9" s="360"/>
      <c r="B9" s="362"/>
      <c r="C9" s="151" t="s">
        <v>4</v>
      </c>
      <c r="D9" s="151">
        <v>8</v>
      </c>
      <c r="E9" s="300"/>
      <c r="F9" s="300"/>
      <c r="G9" s="300"/>
      <c r="H9" s="300"/>
      <c r="I9" s="300"/>
      <c r="J9" s="300"/>
      <c r="K9" s="300"/>
      <c r="L9" s="151">
        <f t="shared" ref="L9:L29" si="0">D9-E9-F9+H9+I9+J9</f>
        <v>8</v>
      </c>
    </row>
    <row r="10" spans="1:12" s="135" customFormat="1" ht="18.75" customHeight="1" x14ac:dyDescent="0.25">
      <c r="A10" s="360">
        <v>2</v>
      </c>
      <c r="B10" s="361" t="s">
        <v>816</v>
      </c>
      <c r="C10" s="151" t="s">
        <v>20</v>
      </c>
      <c r="D10" s="151">
        <v>1</v>
      </c>
      <c r="E10" s="300"/>
      <c r="F10" s="300"/>
      <c r="G10" s="300"/>
      <c r="H10" s="300"/>
      <c r="I10" s="300"/>
      <c r="J10" s="300"/>
      <c r="K10" s="300"/>
      <c r="L10" s="151">
        <f t="shared" si="0"/>
        <v>1</v>
      </c>
    </row>
    <row r="11" spans="1:12" s="135" customFormat="1" ht="18.75" customHeight="1" x14ac:dyDescent="0.25">
      <c r="A11" s="360"/>
      <c r="B11" s="362"/>
      <c r="C11" s="151" t="s">
        <v>4</v>
      </c>
      <c r="D11" s="151">
        <v>5</v>
      </c>
      <c r="E11" s="300"/>
      <c r="F11" s="300"/>
      <c r="G11" s="300"/>
      <c r="H11" s="300"/>
      <c r="I11" s="300"/>
      <c r="J11" s="300"/>
      <c r="K11" s="300"/>
      <c r="L11" s="151">
        <f t="shared" si="0"/>
        <v>5</v>
      </c>
    </row>
    <row r="12" spans="1:12" s="135" customFormat="1" ht="18.75" customHeight="1" x14ac:dyDescent="0.25">
      <c r="A12" s="360">
        <v>3</v>
      </c>
      <c r="B12" s="361" t="s">
        <v>817</v>
      </c>
      <c r="C12" s="151" t="s">
        <v>20</v>
      </c>
      <c r="D12" s="151">
        <v>4</v>
      </c>
      <c r="E12" s="300"/>
      <c r="F12" s="300"/>
      <c r="G12" s="300"/>
      <c r="H12" s="300"/>
      <c r="I12" s="300"/>
      <c r="J12" s="300"/>
      <c r="K12" s="300"/>
      <c r="L12" s="151">
        <f t="shared" si="0"/>
        <v>4</v>
      </c>
    </row>
    <row r="13" spans="1:12" s="135" customFormat="1" ht="18.75" customHeight="1" x14ac:dyDescent="0.25">
      <c r="A13" s="360"/>
      <c r="B13" s="362"/>
      <c r="C13" s="151" t="s">
        <v>4</v>
      </c>
      <c r="D13" s="151">
        <v>13</v>
      </c>
      <c r="E13" s="300"/>
      <c r="F13" s="300"/>
      <c r="G13" s="300"/>
      <c r="H13" s="300"/>
      <c r="I13" s="300"/>
      <c r="J13" s="300"/>
      <c r="K13" s="300"/>
      <c r="L13" s="151">
        <f t="shared" si="0"/>
        <v>13</v>
      </c>
    </row>
    <row r="14" spans="1:12" s="135" customFormat="1" ht="18.75" customHeight="1" x14ac:dyDescent="0.25">
      <c r="A14" s="360">
        <v>4</v>
      </c>
      <c r="B14" s="361" t="s">
        <v>818</v>
      </c>
      <c r="C14" s="151" t="s">
        <v>20</v>
      </c>
      <c r="D14" s="151">
        <v>6</v>
      </c>
      <c r="E14" s="300"/>
      <c r="F14" s="300"/>
      <c r="G14" s="300"/>
      <c r="H14" s="300">
        <v>2</v>
      </c>
      <c r="I14" s="300"/>
      <c r="J14" s="300"/>
      <c r="K14" s="300"/>
      <c r="L14" s="151">
        <f t="shared" si="0"/>
        <v>8</v>
      </c>
    </row>
    <row r="15" spans="1:12" s="135" customFormat="1" ht="18.75" customHeight="1" x14ac:dyDescent="0.25">
      <c r="A15" s="360"/>
      <c r="B15" s="362"/>
      <c r="C15" s="151" t="s">
        <v>4</v>
      </c>
      <c r="D15" s="151">
        <v>31</v>
      </c>
      <c r="E15" s="300"/>
      <c r="F15" s="300"/>
      <c r="G15" s="300"/>
      <c r="H15" s="300">
        <v>6</v>
      </c>
      <c r="I15" s="300"/>
      <c r="J15" s="300">
        <v>2</v>
      </c>
      <c r="K15" s="300"/>
      <c r="L15" s="151">
        <f t="shared" si="0"/>
        <v>39</v>
      </c>
    </row>
    <row r="16" spans="1:12" s="135" customFormat="1" ht="18.75" customHeight="1" x14ac:dyDescent="0.25">
      <c r="A16" s="360">
        <v>5</v>
      </c>
      <c r="B16" s="361" t="s">
        <v>819</v>
      </c>
      <c r="C16" s="151" t="s">
        <v>20</v>
      </c>
      <c r="D16" s="151">
        <v>5</v>
      </c>
      <c r="E16" s="300"/>
      <c r="F16" s="300"/>
      <c r="G16" s="300"/>
      <c r="H16" s="300">
        <v>2</v>
      </c>
      <c r="I16" s="300"/>
      <c r="J16" s="300"/>
      <c r="K16" s="300"/>
      <c r="L16" s="151">
        <f t="shared" si="0"/>
        <v>7</v>
      </c>
    </row>
    <row r="17" spans="1:12" s="135" customFormat="1" ht="18.75" customHeight="1" x14ac:dyDescent="0.25">
      <c r="A17" s="360"/>
      <c r="B17" s="362"/>
      <c r="C17" s="151" t="s">
        <v>4</v>
      </c>
      <c r="D17" s="151">
        <v>22</v>
      </c>
      <c r="E17" s="300"/>
      <c r="F17" s="300"/>
      <c r="G17" s="300"/>
      <c r="H17" s="300">
        <v>5</v>
      </c>
      <c r="I17" s="300"/>
      <c r="J17" s="300"/>
      <c r="K17" s="300"/>
      <c r="L17" s="151">
        <f t="shared" si="0"/>
        <v>27</v>
      </c>
    </row>
    <row r="18" spans="1:12" s="135" customFormat="1" ht="18.75" customHeight="1" x14ac:dyDescent="0.25">
      <c r="A18" s="360">
        <v>6</v>
      </c>
      <c r="B18" s="344" t="s">
        <v>820</v>
      </c>
      <c r="C18" s="151" t="s">
        <v>20</v>
      </c>
      <c r="D18" s="151">
        <v>4</v>
      </c>
      <c r="E18" s="300">
        <v>1</v>
      </c>
      <c r="F18" s="300"/>
      <c r="G18" s="300"/>
      <c r="H18" s="300"/>
      <c r="I18" s="300"/>
      <c r="J18" s="300"/>
      <c r="K18" s="300"/>
      <c r="L18" s="151">
        <f t="shared" si="0"/>
        <v>3</v>
      </c>
    </row>
    <row r="19" spans="1:12" s="135" customFormat="1" ht="18.75" customHeight="1" x14ac:dyDescent="0.25">
      <c r="A19" s="360"/>
      <c r="B19" s="345"/>
      <c r="C19" s="151" t="s">
        <v>4</v>
      </c>
      <c r="D19" s="151">
        <v>15</v>
      </c>
      <c r="E19" s="300">
        <v>6</v>
      </c>
      <c r="F19" s="300"/>
      <c r="G19" s="300"/>
      <c r="H19" s="300"/>
      <c r="I19" s="300"/>
      <c r="J19" s="300"/>
      <c r="K19" s="300"/>
      <c r="L19" s="151">
        <f t="shared" si="0"/>
        <v>9</v>
      </c>
    </row>
    <row r="20" spans="1:12" s="135" customFormat="1" ht="18.75" customHeight="1" x14ac:dyDescent="0.25">
      <c r="A20" s="360">
        <v>7</v>
      </c>
      <c r="B20" s="361" t="s">
        <v>821</v>
      </c>
      <c r="C20" s="151" t="s">
        <v>20</v>
      </c>
      <c r="D20" s="151">
        <v>4</v>
      </c>
      <c r="E20" s="300">
        <v>1</v>
      </c>
      <c r="F20" s="300">
        <v>1</v>
      </c>
      <c r="G20" s="300"/>
      <c r="H20" s="300"/>
      <c r="I20" s="300"/>
      <c r="J20" s="300"/>
      <c r="K20" s="300"/>
      <c r="L20" s="151">
        <f t="shared" si="0"/>
        <v>2</v>
      </c>
    </row>
    <row r="21" spans="1:12" s="135" customFormat="1" ht="18.75" customHeight="1" x14ac:dyDescent="0.25">
      <c r="A21" s="360"/>
      <c r="B21" s="362"/>
      <c r="C21" s="151" t="s">
        <v>4</v>
      </c>
      <c r="D21" s="151">
        <v>16</v>
      </c>
      <c r="E21" s="300">
        <v>3</v>
      </c>
      <c r="F21" s="300">
        <v>6</v>
      </c>
      <c r="G21" s="300"/>
      <c r="H21" s="300"/>
      <c r="I21" s="300"/>
      <c r="J21" s="300"/>
      <c r="K21" s="300"/>
      <c r="L21" s="151">
        <f t="shared" si="0"/>
        <v>7</v>
      </c>
    </row>
    <row r="22" spans="1:12" s="135" customFormat="1" ht="18.75" customHeight="1" x14ac:dyDescent="0.25">
      <c r="A22" s="360">
        <v>8</v>
      </c>
      <c r="B22" s="361" t="s">
        <v>822</v>
      </c>
      <c r="C22" s="151" t="s">
        <v>20</v>
      </c>
      <c r="D22" s="151">
        <v>3</v>
      </c>
      <c r="E22" s="300">
        <v>1</v>
      </c>
      <c r="F22" s="300"/>
      <c r="G22" s="300"/>
      <c r="H22" s="300"/>
      <c r="I22" s="300"/>
      <c r="J22" s="300"/>
      <c r="K22" s="300"/>
      <c r="L22" s="151">
        <f t="shared" si="0"/>
        <v>2</v>
      </c>
    </row>
    <row r="23" spans="1:12" s="135" customFormat="1" ht="18.75" customHeight="1" x14ac:dyDescent="0.25">
      <c r="A23" s="360"/>
      <c r="B23" s="362"/>
      <c r="C23" s="151" t="s">
        <v>4</v>
      </c>
      <c r="D23" s="151">
        <v>15</v>
      </c>
      <c r="E23" s="300">
        <v>7</v>
      </c>
      <c r="F23" s="300"/>
      <c r="G23" s="300"/>
      <c r="H23" s="300"/>
      <c r="I23" s="300"/>
      <c r="J23" s="300"/>
      <c r="K23" s="300"/>
      <c r="L23" s="151">
        <f t="shared" si="0"/>
        <v>8</v>
      </c>
    </row>
    <row r="24" spans="1:12" s="135" customFormat="1" ht="18.75" customHeight="1" x14ac:dyDescent="0.25">
      <c r="A24" s="360">
        <v>9</v>
      </c>
      <c r="B24" s="361" t="s">
        <v>823</v>
      </c>
      <c r="C24" s="151" t="s">
        <v>20</v>
      </c>
      <c r="D24" s="151">
        <v>3</v>
      </c>
      <c r="E24" s="300"/>
      <c r="F24" s="300"/>
      <c r="G24" s="300"/>
      <c r="H24" s="300"/>
      <c r="I24" s="300"/>
      <c r="J24" s="300"/>
      <c r="K24" s="300"/>
      <c r="L24" s="151">
        <f t="shared" si="0"/>
        <v>3</v>
      </c>
    </row>
    <row r="25" spans="1:12" s="135" customFormat="1" ht="18.75" customHeight="1" x14ac:dyDescent="0.25">
      <c r="A25" s="360"/>
      <c r="B25" s="362"/>
      <c r="C25" s="151" t="s">
        <v>4</v>
      </c>
      <c r="D25" s="151">
        <v>7</v>
      </c>
      <c r="E25" s="300"/>
      <c r="F25" s="300"/>
      <c r="G25" s="300"/>
      <c r="H25" s="300"/>
      <c r="I25" s="300"/>
      <c r="J25" s="300"/>
      <c r="K25" s="300"/>
      <c r="L25" s="151">
        <f t="shared" si="0"/>
        <v>7</v>
      </c>
    </row>
    <row r="26" spans="1:12" s="135" customFormat="1" ht="18.75" customHeight="1" x14ac:dyDescent="0.25">
      <c r="A26" s="360">
        <v>10</v>
      </c>
      <c r="B26" s="361" t="s">
        <v>824</v>
      </c>
      <c r="C26" s="151" t="s">
        <v>20</v>
      </c>
      <c r="D26" s="151">
        <v>4</v>
      </c>
      <c r="E26" s="300">
        <v>1</v>
      </c>
      <c r="F26" s="300"/>
      <c r="G26" s="300"/>
      <c r="H26" s="300"/>
      <c r="I26" s="300"/>
      <c r="J26" s="300"/>
      <c r="K26" s="300"/>
      <c r="L26" s="151">
        <f t="shared" si="0"/>
        <v>3</v>
      </c>
    </row>
    <row r="27" spans="1:12" s="135" customFormat="1" ht="18.75" customHeight="1" x14ac:dyDescent="0.25">
      <c r="A27" s="360"/>
      <c r="B27" s="362"/>
      <c r="C27" s="151" t="s">
        <v>4</v>
      </c>
      <c r="D27" s="151">
        <v>14</v>
      </c>
      <c r="E27" s="300">
        <v>3</v>
      </c>
      <c r="F27" s="300"/>
      <c r="G27" s="300"/>
      <c r="H27" s="300"/>
      <c r="I27" s="300"/>
      <c r="J27" s="300"/>
      <c r="K27" s="300"/>
      <c r="L27" s="151">
        <f t="shared" si="0"/>
        <v>11</v>
      </c>
    </row>
    <row r="28" spans="1:12" s="135" customFormat="1" ht="18.75" customHeight="1" x14ac:dyDescent="0.25">
      <c r="A28" s="360">
        <v>11</v>
      </c>
      <c r="B28" s="361" t="s">
        <v>825</v>
      </c>
      <c r="C28" s="151" t="s">
        <v>20</v>
      </c>
      <c r="D28" s="151">
        <v>0</v>
      </c>
      <c r="E28" s="300"/>
      <c r="F28" s="300"/>
      <c r="G28" s="300"/>
      <c r="H28" s="300">
        <v>1</v>
      </c>
      <c r="I28" s="300"/>
      <c r="J28" s="300"/>
      <c r="K28" s="300"/>
      <c r="L28" s="151">
        <f t="shared" si="0"/>
        <v>1</v>
      </c>
    </row>
    <row r="29" spans="1:12" s="135" customFormat="1" ht="18.75" customHeight="1" x14ac:dyDescent="0.25">
      <c r="A29" s="360"/>
      <c r="B29" s="362"/>
      <c r="C29" s="151" t="s">
        <v>4</v>
      </c>
      <c r="D29" s="151">
        <v>0</v>
      </c>
      <c r="E29" s="300"/>
      <c r="F29" s="300"/>
      <c r="G29" s="300"/>
      <c r="H29" s="300">
        <v>4</v>
      </c>
      <c r="I29" s="300"/>
      <c r="J29" s="300"/>
      <c r="K29" s="300"/>
      <c r="L29" s="151">
        <f t="shared" si="0"/>
        <v>4</v>
      </c>
    </row>
    <row r="30" spans="1:12" s="87" customFormat="1" ht="18.75" customHeight="1" x14ac:dyDescent="0.25">
      <c r="A30" s="370"/>
      <c r="B30" s="371" t="s">
        <v>85</v>
      </c>
      <c r="C30" s="81" t="s">
        <v>20</v>
      </c>
      <c r="D30" s="82">
        <f>D8+D10+D12+D14+D16+D18+D20+D22+D24+D26+D28</f>
        <v>37</v>
      </c>
      <c r="E30" s="82">
        <f t="shared" ref="E30:L30" si="1">E8+E10+E12+E14+E16+E18+E20+E22+E24+E26+E28</f>
        <v>4</v>
      </c>
      <c r="F30" s="82">
        <f t="shared" si="1"/>
        <v>1</v>
      </c>
      <c r="G30" s="82">
        <f t="shared" si="1"/>
        <v>0</v>
      </c>
      <c r="H30" s="82">
        <f t="shared" si="1"/>
        <v>5</v>
      </c>
      <c r="I30" s="82">
        <f t="shared" si="1"/>
        <v>0</v>
      </c>
      <c r="J30" s="82">
        <f t="shared" si="1"/>
        <v>0</v>
      </c>
      <c r="K30" s="82">
        <f t="shared" si="1"/>
        <v>0</v>
      </c>
      <c r="L30" s="82">
        <f t="shared" si="1"/>
        <v>37</v>
      </c>
    </row>
    <row r="31" spans="1:12" s="87" customFormat="1" ht="18.75" customHeight="1" x14ac:dyDescent="0.25">
      <c r="A31" s="370"/>
      <c r="B31" s="371"/>
      <c r="C31" s="81" t="s">
        <v>4</v>
      </c>
      <c r="D31" s="82">
        <f>D9+D11+D13+D15+D17+D19+D21+D23+D25+D27+D29</f>
        <v>146</v>
      </c>
      <c r="E31" s="82">
        <f t="shared" ref="E31:L31" si="2">E9+E11+E13+E15+E17+E19+E21+E23+E25+E27+E29</f>
        <v>19</v>
      </c>
      <c r="F31" s="82">
        <f t="shared" si="2"/>
        <v>6</v>
      </c>
      <c r="G31" s="82">
        <f t="shared" si="2"/>
        <v>0</v>
      </c>
      <c r="H31" s="82">
        <f t="shared" si="2"/>
        <v>15</v>
      </c>
      <c r="I31" s="82">
        <f t="shared" si="2"/>
        <v>0</v>
      </c>
      <c r="J31" s="82">
        <f t="shared" si="2"/>
        <v>2</v>
      </c>
      <c r="K31" s="82">
        <f t="shared" si="2"/>
        <v>0</v>
      </c>
      <c r="L31" s="82">
        <f t="shared" si="2"/>
        <v>138</v>
      </c>
    </row>
    <row r="32" spans="1:12" ht="11.25" customHeight="1" x14ac:dyDescent="0.25"/>
    <row r="33" spans="1:12" s="1" customFormat="1" ht="18.75" customHeight="1" x14ac:dyDescent="0.25">
      <c r="G33" s="365" t="s">
        <v>1181</v>
      </c>
      <c r="H33" s="365"/>
      <c r="I33" s="365"/>
      <c r="J33" s="365"/>
      <c r="K33" s="365"/>
      <c r="L33" s="365"/>
    </row>
    <row r="34" spans="1:12" s="2" customFormat="1" ht="49.5" customHeight="1" x14ac:dyDescent="0.25">
      <c r="A34" s="364" t="s">
        <v>107</v>
      </c>
      <c r="B34" s="372"/>
      <c r="C34" s="372"/>
      <c r="D34" s="372"/>
      <c r="E34" s="372"/>
      <c r="F34" s="14"/>
      <c r="G34" s="364" t="s">
        <v>104</v>
      </c>
      <c r="H34" s="364"/>
      <c r="I34" s="364"/>
      <c r="J34" s="364"/>
      <c r="K34" s="364"/>
      <c r="L34" s="364"/>
    </row>
    <row r="35" spans="1:12" s="1" customFormat="1" x14ac:dyDescent="0.25">
      <c r="H35" s="13"/>
      <c r="I35" s="366"/>
      <c r="J35" s="366"/>
      <c r="K35" s="366"/>
      <c r="L35" s="366"/>
    </row>
  </sheetData>
  <mergeCells count="44">
    <mergeCell ref="G34:L34"/>
    <mergeCell ref="G33:L33"/>
    <mergeCell ref="I35:L35"/>
    <mergeCell ref="A1:D1"/>
    <mergeCell ref="F1:L1"/>
    <mergeCell ref="A3:L3"/>
    <mergeCell ref="A30:A31"/>
    <mergeCell ref="B30:B31"/>
    <mergeCell ref="A8:A9"/>
    <mergeCell ref="B8:B9"/>
    <mergeCell ref="A10:A11"/>
    <mergeCell ref="B10:B11"/>
    <mergeCell ref="A12:A13"/>
    <mergeCell ref="B12:B13"/>
    <mergeCell ref="A34:E34"/>
    <mergeCell ref="L5:L7"/>
    <mergeCell ref="K6:K7"/>
    <mergeCell ref="H5:K5"/>
    <mergeCell ref="A5:A7"/>
    <mergeCell ref="B5:B7"/>
    <mergeCell ref="C5:C7"/>
    <mergeCell ref="D5:D7"/>
    <mergeCell ref="E5:G5"/>
    <mergeCell ref="E6:E7"/>
    <mergeCell ref="F6:F7"/>
    <mergeCell ref="G6:G7"/>
    <mergeCell ref="H6:H7"/>
    <mergeCell ref="I6:J6"/>
    <mergeCell ref="A14:A15"/>
    <mergeCell ref="B14:B15"/>
    <mergeCell ref="A16:A17"/>
    <mergeCell ref="B16:B17"/>
    <mergeCell ref="A18:A19"/>
    <mergeCell ref="B18:B19"/>
    <mergeCell ref="A26:A27"/>
    <mergeCell ref="B26:B27"/>
    <mergeCell ref="A28:A29"/>
    <mergeCell ref="B28:B29"/>
    <mergeCell ref="A20:A21"/>
    <mergeCell ref="B20:B21"/>
    <mergeCell ref="A22:A23"/>
    <mergeCell ref="B22:B23"/>
    <mergeCell ref="A24:A25"/>
    <mergeCell ref="B24:B25"/>
  </mergeCells>
  <pageMargins left="0.59055118110236227" right="0.19685039370078741" top="0.39370078740157483" bottom="0.23622047244094491"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topLeftCell="A5" workbookViewId="0">
      <selection activeCell="D13" sqref="D13:O13"/>
    </sheetView>
  </sheetViews>
  <sheetFormatPr defaultColWidth="9.140625" defaultRowHeight="15" x14ac:dyDescent="0.25"/>
  <cols>
    <col min="1" max="1" width="5.5703125" style="132" customWidth="1"/>
    <col min="2" max="2" width="16" style="132" customWidth="1"/>
    <col min="3" max="3" width="10.28515625" style="132" customWidth="1"/>
    <col min="4" max="11" width="8.42578125" style="132" customWidth="1"/>
    <col min="12" max="15" width="8.42578125" style="92" customWidth="1"/>
    <col min="16" max="16384" width="9.140625" style="132"/>
  </cols>
  <sheetData>
    <row r="1" spans="1:15" s="32" customFormat="1" ht="37.5" customHeight="1" x14ac:dyDescent="0.3">
      <c r="A1" s="373" t="s">
        <v>908</v>
      </c>
      <c r="B1" s="373"/>
      <c r="C1" s="373"/>
      <c r="D1" s="373"/>
      <c r="E1" s="374" t="s">
        <v>141</v>
      </c>
      <c r="F1" s="374"/>
      <c r="G1" s="374"/>
      <c r="H1" s="374"/>
      <c r="I1" s="374"/>
      <c r="J1" s="374"/>
      <c r="K1" s="374"/>
      <c r="L1" s="374"/>
      <c r="M1" s="374"/>
      <c r="N1" s="374"/>
      <c r="O1" s="374"/>
    </row>
    <row r="2" spans="1:15" s="32" customFormat="1" ht="10.5" customHeight="1" x14ac:dyDescent="0.25">
      <c r="A2" s="139"/>
      <c r="B2" s="139"/>
      <c r="C2" s="139"/>
      <c r="D2" s="139"/>
      <c r="E2" s="139"/>
      <c r="F2" s="139"/>
      <c r="G2" s="139"/>
      <c r="H2" s="139"/>
      <c r="I2" s="139"/>
      <c r="J2" s="139"/>
      <c r="K2" s="139"/>
      <c r="L2" s="119"/>
      <c r="M2" s="119"/>
      <c r="N2" s="119"/>
      <c r="O2" s="119"/>
    </row>
    <row r="3" spans="1:15" s="32" customFormat="1" ht="36" customHeight="1" x14ac:dyDescent="0.25">
      <c r="A3" s="375" t="s">
        <v>909</v>
      </c>
      <c r="B3" s="376"/>
      <c r="C3" s="376"/>
      <c r="D3" s="376"/>
      <c r="E3" s="376"/>
      <c r="F3" s="376"/>
      <c r="G3" s="376"/>
      <c r="H3" s="376"/>
      <c r="I3" s="376"/>
      <c r="J3" s="376"/>
      <c r="K3" s="376"/>
      <c r="L3" s="376"/>
      <c r="M3" s="376"/>
      <c r="N3" s="376"/>
      <c r="O3" s="376"/>
    </row>
    <row r="4" spans="1:15" s="32" customFormat="1" ht="20.25" customHeight="1" x14ac:dyDescent="0.25">
      <c r="A4" s="140"/>
      <c r="B4" s="141"/>
      <c r="C4" s="141"/>
      <c r="D4" s="141"/>
      <c r="E4" s="141"/>
      <c r="F4" s="141"/>
      <c r="G4" s="141"/>
      <c r="H4" s="141"/>
      <c r="I4" s="141"/>
      <c r="J4" s="141"/>
      <c r="K4" s="378" t="s">
        <v>1106</v>
      </c>
      <c r="L4" s="378"/>
      <c r="M4" s="378"/>
      <c r="N4" s="378"/>
      <c r="O4" s="378"/>
    </row>
    <row r="5" spans="1:15" ht="28.5" customHeight="1" x14ac:dyDescent="0.25">
      <c r="A5" s="377" t="s">
        <v>0</v>
      </c>
      <c r="B5" s="377" t="s">
        <v>98</v>
      </c>
      <c r="C5" s="377" t="s">
        <v>1</v>
      </c>
      <c r="D5" s="377" t="s">
        <v>30</v>
      </c>
      <c r="E5" s="377"/>
      <c r="F5" s="377"/>
      <c r="G5" s="377"/>
      <c r="H5" s="377"/>
      <c r="I5" s="377"/>
      <c r="J5" s="377"/>
      <c r="K5" s="377"/>
      <c r="L5" s="377"/>
      <c r="M5" s="377"/>
      <c r="N5" s="377"/>
      <c r="O5" s="377"/>
    </row>
    <row r="6" spans="1:15" x14ac:dyDescent="0.25">
      <c r="A6" s="377"/>
      <c r="B6" s="377"/>
      <c r="C6" s="377"/>
      <c r="D6" s="33">
        <v>1</v>
      </c>
      <c r="E6" s="33">
        <v>2</v>
      </c>
      <c r="F6" s="33">
        <v>3</v>
      </c>
      <c r="G6" s="33">
        <v>4</v>
      </c>
      <c r="H6" s="33">
        <v>5</v>
      </c>
      <c r="I6" s="33">
        <v>6</v>
      </c>
      <c r="J6" s="33">
        <v>7</v>
      </c>
      <c r="K6" s="33">
        <v>8</v>
      </c>
      <c r="L6" s="36">
        <v>9</v>
      </c>
      <c r="M6" s="36">
        <v>10</v>
      </c>
      <c r="N6" s="36">
        <v>11</v>
      </c>
      <c r="O6" s="36">
        <v>12</v>
      </c>
    </row>
    <row r="7" spans="1:15" s="135" customFormat="1" ht="17.25" customHeight="1" x14ac:dyDescent="0.25">
      <c r="A7" s="133">
        <v>1</v>
      </c>
      <c r="B7" s="151" t="s">
        <v>815</v>
      </c>
      <c r="C7" s="175">
        <v>1</v>
      </c>
      <c r="D7" s="133">
        <v>1</v>
      </c>
      <c r="E7" s="133">
        <v>1</v>
      </c>
      <c r="F7" s="133"/>
      <c r="G7" s="133">
        <v>1</v>
      </c>
      <c r="H7" s="320"/>
      <c r="I7" s="320"/>
      <c r="J7" s="151"/>
      <c r="K7" s="321"/>
      <c r="L7" s="322"/>
      <c r="M7" s="322"/>
      <c r="N7" s="153"/>
      <c r="O7" s="153"/>
    </row>
    <row r="8" spans="1:15" s="135" customFormat="1" ht="17.25" customHeight="1" x14ac:dyDescent="0.25">
      <c r="A8" s="133">
        <v>2</v>
      </c>
      <c r="B8" s="151" t="s">
        <v>816</v>
      </c>
      <c r="C8" s="175">
        <v>3</v>
      </c>
      <c r="D8" s="133">
        <v>3</v>
      </c>
      <c r="E8" s="133">
        <v>3</v>
      </c>
      <c r="F8" s="133"/>
      <c r="G8" s="133"/>
      <c r="H8" s="320"/>
      <c r="I8" s="320"/>
      <c r="J8" s="151">
        <v>2</v>
      </c>
      <c r="K8" s="321">
        <v>2</v>
      </c>
      <c r="L8" s="322"/>
      <c r="M8" s="322">
        <v>1</v>
      </c>
      <c r="N8" s="153"/>
      <c r="O8" s="153"/>
    </row>
    <row r="9" spans="1:15" s="135" customFormat="1" ht="17.25" customHeight="1" x14ac:dyDescent="0.25">
      <c r="A9" s="133">
        <v>3</v>
      </c>
      <c r="B9" s="151" t="s">
        <v>817</v>
      </c>
      <c r="C9" s="175">
        <v>10</v>
      </c>
      <c r="D9" s="133">
        <v>4</v>
      </c>
      <c r="E9" s="133">
        <v>9</v>
      </c>
      <c r="F9" s="133">
        <v>2</v>
      </c>
      <c r="G9" s="133">
        <v>8</v>
      </c>
      <c r="H9" s="320"/>
      <c r="I9" s="320"/>
      <c r="J9" s="151">
        <v>5</v>
      </c>
      <c r="K9" s="321">
        <v>1</v>
      </c>
      <c r="L9" s="322">
        <v>1</v>
      </c>
      <c r="M9" s="322">
        <v>2</v>
      </c>
      <c r="N9" s="153">
        <v>10</v>
      </c>
      <c r="O9" s="153">
        <v>3</v>
      </c>
    </row>
    <row r="10" spans="1:15" s="135" customFormat="1" ht="17.25" customHeight="1" x14ac:dyDescent="0.25">
      <c r="A10" s="133">
        <v>4</v>
      </c>
      <c r="B10" s="151" t="s">
        <v>818</v>
      </c>
      <c r="C10" s="175">
        <v>10</v>
      </c>
      <c r="D10" s="133">
        <v>9</v>
      </c>
      <c r="E10" s="133">
        <v>10</v>
      </c>
      <c r="F10" s="133"/>
      <c r="G10" s="133">
        <v>7</v>
      </c>
      <c r="H10" s="320"/>
      <c r="I10" s="320"/>
      <c r="J10" s="151">
        <v>4</v>
      </c>
      <c r="K10" s="321"/>
      <c r="L10" s="322">
        <v>2</v>
      </c>
      <c r="M10" s="322">
        <v>2</v>
      </c>
      <c r="N10" s="153">
        <v>3</v>
      </c>
      <c r="O10" s="153">
        <v>1</v>
      </c>
    </row>
    <row r="11" spans="1:15" s="135" customFormat="1" ht="17.25" customHeight="1" x14ac:dyDescent="0.25">
      <c r="A11" s="133">
        <v>5</v>
      </c>
      <c r="B11" s="151" t="s">
        <v>819</v>
      </c>
      <c r="C11" s="175">
        <v>4</v>
      </c>
      <c r="D11" s="133">
        <v>3</v>
      </c>
      <c r="E11" s="133">
        <v>4</v>
      </c>
      <c r="F11" s="133"/>
      <c r="G11" s="133"/>
      <c r="H11" s="320"/>
      <c r="I11" s="320"/>
      <c r="J11" s="151">
        <v>3</v>
      </c>
      <c r="K11" s="321"/>
      <c r="L11" s="322">
        <v>1</v>
      </c>
      <c r="M11" s="322">
        <v>1</v>
      </c>
      <c r="N11" s="153">
        <v>1</v>
      </c>
      <c r="O11" s="153"/>
    </row>
    <row r="12" spans="1:15" s="135" customFormat="1" ht="17.25" customHeight="1" x14ac:dyDescent="0.25">
      <c r="A12" s="133">
        <v>6</v>
      </c>
      <c r="B12" s="151" t="s">
        <v>820</v>
      </c>
      <c r="C12" s="175">
        <v>6</v>
      </c>
      <c r="D12" s="133">
        <v>5</v>
      </c>
      <c r="E12" s="133">
        <v>1</v>
      </c>
      <c r="F12" s="133">
        <v>1</v>
      </c>
      <c r="G12" s="133">
        <v>1</v>
      </c>
      <c r="H12" s="320"/>
      <c r="I12" s="320"/>
      <c r="J12" s="151"/>
      <c r="K12" s="321">
        <v>2</v>
      </c>
      <c r="L12" s="322">
        <v>1</v>
      </c>
      <c r="M12" s="322"/>
      <c r="N12" s="153">
        <v>6</v>
      </c>
      <c r="O12" s="153">
        <v>1</v>
      </c>
    </row>
    <row r="13" spans="1:15" s="135" customFormat="1" ht="17.25" customHeight="1" x14ac:dyDescent="0.25">
      <c r="A13" s="133">
        <v>7</v>
      </c>
      <c r="B13" s="151" t="s">
        <v>821</v>
      </c>
      <c r="C13" s="175">
        <v>4</v>
      </c>
      <c r="D13" s="328">
        <v>3</v>
      </c>
      <c r="E13" s="328">
        <v>2</v>
      </c>
      <c r="F13" s="328"/>
      <c r="G13" s="328"/>
      <c r="H13" s="329">
        <v>1</v>
      </c>
      <c r="I13" s="329"/>
      <c r="J13" s="134">
        <v>1</v>
      </c>
      <c r="K13" s="322">
        <v>2</v>
      </c>
      <c r="L13" s="322"/>
      <c r="M13" s="322">
        <v>1</v>
      </c>
      <c r="N13" s="153">
        <v>1</v>
      </c>
      <c r="O13" s="153">
        <v>1</v>
      </c>
    </row>
    <row r="14" spans="1:15" s="135" customFormat="1" ht="17.25" customHeight="1" x14ac:dyDescent="0.25">
      <c r="A14" s="133">
        <v>8</v>
      </c>
      <c r="B14" s="151" t="s">
        <v>822</v>
      </c>
      <c r="C14" s="175">
        <v>8</v>
      </c>
      <c r="D14" s="133">
        <v>7</v>
      </c>
      <c r="E14" s="133"/>
      <c r="F14" s="133"/>
      <c r="G14" s="133"/>
      <c r="H14" s="320">
        <v>1</v>
      </c>
      <c r="I14" s="320"/>
      <c r="J14" s="151">
        <v>2</v>
      </c>
      <c r="K14" s="321"/>
      <c r="L14" s="322"/>
      <c r="M14" s="322"/>
      <c r="N14" s="153">
        <v>8</v>
      </c>
      <c r="O14" s="153">
        <v>6</v>
      </c>
    </row>
    <row r="15" spans="1:15" s="135" customFormat="1" ht="17.25" customHeight="1" x14ac:dyDescent="0.25">
      <c r="A15" s="133">
        <v>9</v>
      </c>
      <c r="B15" s="151" t="s">
        <v>823</v>
      </c>
      <c r="C15" s="175">
        <v>3</v>
      </c>
      <c r="D15" s="133">
        <v>2</v>
      </c>
      <c r="E15" s="133"/>
      <c r="F15" s="133">
        <v>1</v>
      </c>
      <c r="G15" s="320">
        <v>2</v>
      </c>
      <c r="H15" s="320"/>
      <c r="I15" s="151"/>
      <c r="J15" s="321">
        <v>1</v>
      </c>
      <c r="K15" s="321"/>
      <c r="L15" s="322"/>
      <c r="M15" s="322">
        <v>2</v>
      </c>
      <c r="N15" s="153">
        <v>3</v>
      </c>
      <c r="O15" s="153"/>
    </row>
    <row r="16" spans="1:15" s="135" customFormat="1" ht="17.25" customHeight="1" x14ac:dyDescent="0.25">
      <c r="A16" s="133">
        <v>10</v>
      </c>
      <c r="B16" s="151" t="s">
        <v>824</v>
      </c>
      <c r="C16" s="175">
        <v>3</v>
      </c>
      <c r="D16" s="133">
        <v>3</v>
      </c>
      <c r="E16" s="133">
        <v>2</v>
      </c>
      <c r="F16" s="133"/>
      <c r="G16" s="133"/>
      <c r="H16" s="320">
        <v>1</v>
      </c>
      <c r="I16" s="320"/>
      <c r="J16" s="151">
        <v>1</v>
      </c>
      <c r="K16" s="321"/>
      <c r="L16" s="322"/>
      <c r="M16" s="322"/>
      <c r="N16" s="153">
        <v>2</v>
      </c>
      <c r="O16" s="153"/>
    </row>
    <row r="17" spans="1:15" ht="17.25" customHeight="1" x14ac:dyDescent="0.25">
      <c r="A17" s="33">
        <v>11</v>
      </c>
      <c r="B17" s="94" t="s">
        <v>825</v>
      </c>
      <c r="C17" s="175">
        <v>0</v>
      </c>
      <c r="D17" s="33"/>
      <c r="E17" s="33"/>
      <c r="F17" s="33"/>
      <c r="G17" s="33"/>
      <c r="H17" s="142"/>
      <c r="I17" s="142"/>
      <c r="J17" s="94"/>
      <c r="K17" s="143"/>
      <c r="L17" s="152"/>
      <c r="M17" s="152"/>
      <c r="N17" s="127"/>
      <c r="O17" s="127"/>
    </row>
    <row r="18" spans="1:15" s="146" customFormat="1" ht="21" customHeight="1" x14ac:dyDescent="0.25">
      <c r="A18" s="97"/>
      <c r="B18" s="145" t="s">
        <v>99</v>
      </c>
      <c r="C18" s="136">
        <f>SUM(C7:C17)</f>
        <v>52</v>
      </c>
      <c r="D18" s="97">
        <f t="shared" ref="D18:O18" si="0">SUM(D7:D17)</f>
        <v>40</v>
      </c>
      <c r="E18" s="97">
        <f t="shared" si="0"/>
        <v>32</v>
      </c>
      <c r="F18" s="97">
        <f t="shared" si="0"/>
        <v>4</v>
      </c>
      <c r="G18" s="97">
        <f t="shared" si="0"/>
        <v>19</v>
      </c>
      <c r="H18" s="97">
        <f t="shared" si="0"/>
        <v>3</v>
      </c>
      <c r="I18" s="97">
        <f t="shared" si="0"/>
        <v>0</v>
      </c>
      <c r="J18" s="97">
        <f t="shared" si="0"/>
        <v>19</v>
      </c>
      <c r="K18" s="97">
        <f t="shared" si="0"/>
        <v>7</v>
      </c>
      <c r="L18" s="98">
        <f t="shared" si="0"/>
        <v>5</v>
      </c>
      <c r="M18" s="98">
        <f t="shared" si="0"/>
        <v>9</v>
      </c>
      <c r="N18" s="98">
        <f t="shared" si="0"/>
        <v>34</v>
      </c>
      <c r="O18" s="98">
        <f t="shared" si="0"/>
        <v>12</v>
      </c>
    </row>
    <row r="20" spans="1:15" ht="36.75" customHeight="1" x14ac:dyDescent="0.25">
      <c r="A20" s="383" t="s">
        <v>32</v>
      </c>
      <c r="B20" s="382" t="s">
        <v>33</v>
      </c>
      <c r="C20" s="382"/>
      <c r="D20" s="382" t="s">
        <v>34</v>
      </c>
      <c r="E20" s="382"/>
      <c r="F20" s="382" t="s">
        <v>35</v>
      </c>
      <c r="G20" s="382"/>
      <c r="H20" s="382" t="s">
        <v>36</v>
      </c>
      <c r="I20" s="382"/>
      <c r="J20" s="382" t="s">
        <v>37</v>
      </c>
      <c r="K20" s="382"/>
      <c r="L20" s="382"/>
      <c r="M20" s="381" t="s">
        <v>38</v>
      </c>
      <c r="N20" s="381"/>
      <c r="O20" s="381"/>
    </row>
    <row r="21" spans="1:15" ht="36.75" customHeight="1" x14ac:dyDescent="0.25">
      <c r="A21" s="383"/>
      <c r="B21" s="382" t="s">
        <v>39</v>
      </c>
      <c r="C21" s="382"/>
      <c r="D21" s="382" t="s">
        <v>40</v>
      </c>
      <c r="E21" s="382"/>
      <c r="F21" s="382" t="s">
        <v>41</v>
      </c>
      <c r="G21" s="382"/>
      <c r="H21" s="382" t="s">
        <v>42</v>
      </c>
      <c r="I21" s="382"/>
      <c r="J21" s="382" t="s">
        <v>43</v>
      </c>
      <c r="K21" s="382"/>
      <c r="L21" s="382"/>
      <c r="M21" s="381" t="s">
        <v>44</v>
      </c>
      <c r="N21" s="381"/>
      <c r="O21" s="381"/>
    </row>
    <row r="23" spans="1:15" s="32" customFormat="1" x14ac:dyDescent="0.25">
      <c r="G23" s="380" t="s">
        <v>1181</v>
      </c>
      <c r="H23" s="380"/>
      <c r="I23" s="380"/>
      <c r="J23" s="380"/>
      <c r="K23" s="380"/>
      <c r="L23" s="380"/>
      <c r="M23" s="380"/>
      <c r="N23" s="380"/>
      <c r="O23" s="380"/>
    </row>
    <row r="24" spans="1:15" s="147" customFormat="1" ht="53.25" customHeight="1" x14ac:dyDescent="0.25">
      <c r="A24" s="373" t="s">
        <v>900</v>
      </c>
      <c r="B24" s="379"/>
      <c r="C24" s="379"/>
      <c r="D24" s="379"/>
      <c r="E24" s="379"/>
      <c r="F24" s="379"/>
      <c r="G24" s="373" t="s">
        <v>910</v>
      </c>
      <c r="H24" s="379"/>
      <c r="I24" s="379"/>
      <c r="J24" s="379"/>
      <c r="K24" s="379"/>
      <c r="L24" s="379"/>
      <c r="M24" s="379"/>
      <c r="N24" s="379"/>
      <c r="O24" s="379"/>
    </row>
  </sheetData>
  <mergeCells count="24">
    <mergeCell ref="G24:O24"/>
    <mergeCell ref="G23:O23"/>
    <mergeCell ref="A24:F24"/>
    <mergeCell ref="M20:O20"/>
    <mergeCell ref="B21:C21"/>
    <mergeCell ref="D21:E21"/>
    <mergeCell ref="F21:G21"/>
    <mergeCell ref="H21:I21"/>
    <mergeCell ref="J21:L21"/>
    <mergeCell ref="M21:O21"/>
    <mergeCell ref="A20:A21"/>
    <mergeCell ref="B20:C20"/>
    <mergeCell ref="D20:E20"/>
    <mergeCell ref="F20:G20"/>
    <mergeCell ref="H20:I20"/>
    <mergeCell ref="J20:L20"/>
    <mergeCell ref="A1:D1"/>
    <mergeCell ref="E1:O1"/>
    <mergeCell ref="A3:O3"/>
    <mergeCell ref="A5:A6"/>
    <mergeCell ref="B5:B6"/>
    <mergeCell ref="C5:C6"/>
    <mergeCell ref="D5:O5"/>
    <mergeCell ref="K4:O4"/>
  </mergeCells>
  <pageMargins left="0.70866141732283472" right="0.19685039370078741" top="0.23622047244094491" bottom="0.43307086614173229"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7" workbookViewId="0">
      <selection activeCell="N18" sqref="N18"/>
    </sheetView>
  </sheetViews>
  <sheetFormatPr defaultColWidth="9.140625" defaultRowHeight="15" x14ac:dyDescent="0.25"/>
  <cols>
    <col min="1" max="1" width="5.5703125" style="132" customWidth="1"/>
    <col min="2" max="2" width="15.28515625" style="132" customWidth="1"/>
    <col min="3" max="3" width="14" style="132" customWidth="1"/>
    <col min="4" max="15" width="8.7109375" style="132" customWidth="1"/>
    <col min="16" max="16384" width="9.140625" style="132"/>
  </cols>
  <sheetData>
    <row r="1" spans="1:15" s="32" customFormat="1" ht="41.25" customHeight="1" x14ac:dyDescent="0.3">
      <c r="A1" s="374" t="s">
        <v>898</v>
      </c>
      <c r="B1" s="374"/>
      <c r="C1" s="374"/>
      <c r="D1" s="374"/>
      <c r="E1" s="374" t="s">
        <v>141</v>
      </c>
      <c r="F1" s="374"/>
      <c r="G1" s="374"/>
      <c r="H1" s="374"/>
      <c r="I1" s="374"/>
      <c r="J1" s="374"/>
      <c r="K1" s="374"/>
      <c r="L1" s="374"/>
      <c r="M1" s="374"/>
      <c r="N1" s="374"/>
      <c r="O1" s="374"/>
    </row>
    <row r="2" spans="1:15" s="32" customFormat="1" ht="11.25" customHeight="1" x14ac:dyDescent="0.25">
      <c r="A2" s="139"/>
      <c r="B2" s="139"/>
      <c r="C2" s="139"/>
      <c r="D2" s="139"/>
      <c r="E2" s="139"/>
      <c r="F2" s="139"/>
      <c r="G2" s="139"/>
      <c r="H2" s="139"/>
      <c r="I2" s="139"/>
      <c r="J2" s="139"/>
      <c r="K2" s="139"/>
      <c r="L2" s="139"/>
      <c r="M2" s="139"/>
      <c r="N2" s="139"/>
      <c r="O2" s="139"/>
    </row>
    <row r="3" spans="1:15" s="32" customFormat="1" ht="33" customHeight="1" x14ac:dyDescent="0.25">
      <c r="A3" s="375" t="s">
        <v>912</v>
      </c>
      <c r="B3" s="376"/>
      <c r="C3" s="376"/>
      <c r="D3" s="376"/>
      <c r="E3" s="376"/>
      <c r="F3" s="376"/>
      <c r="G3" s="376"/>
      <c r="H3" s="376"/>
      <c r="I3" s="376"/>
      <c r="J3" s="376"/>
      <c r="K3" s="376"/>
      <c r="L3" s="376"/>
      <c r="M3" s="376"/>
      <c r="N3" s="376"/>
      <c r="O3" s="376"/>
    </row>
    <row r="4" spans="1:15" s="32" customFormat="1" ht="21" customHeight="1" x14ac:dyDescent="0.25">
      <c r="A4" s="140"/>
      <c r="B4" s="141"/>
      <c r="C4" s="141"/>
      <c r="D4" s="141"/>
      <c r="E4" s="141"/>
      <c r="F4" s="141"/>
      <c r="G4" s="141"/>
      <c r="H4" s="141"/>
      <c r="I4" s="141"/>
      <c r="J4" s="384" t="s">
        <v>1106</v>
      </c>
      <c r="K4" s="384"/>
      <c r="L4" s="384"/>
      <c r="M4" s="384"/>
      <c r="N4" s="384"/>
      <c r="O4" s="384"/>
    </row>
    <row r="5" spans="1:15" ht="28.5" customHeight="1" x14ac:dyDescent="0.25">
      <c r="A5" s="377" t="s">
        <v>0</v>
      </c>
      <c r="B5" s="377" t="s">
        <v>98</v>
      </c>
      <c r="C5" s="377" t="s">
        <v>1</v>
      </c>
      <c r="D5" s="377" t="s">
        <v>45</v>
      </c>
      <c r="E5" s="377"/>
      <c r="F5" s="377"/>
      <c r="G5" s="377"/>
      <c r="H5" s="377"/>
      <c r="I5" s="377"/>
      <c r="J5" s="377"/>
      <c r="K5" s="377"/>
      <c r="L5" s="377"/>
      <c r="M5" s="377"/>
      <c r="N5" s="377"/>
      <c r="O5" s="377"/>
    </row>
    <row r="6" spans="1:15" x14ac:dyDescent="0.25">
      <c r="A6" s="377"/>
      <c r="B6" s="377"/>
      <c r="C6" s="377"/>
      <c r="D6" s="33">
        <v>1</v>
      </c>
      <c r="E6" s="33">
        <v>2</v>
      </c>
      <c r="F6" s="33">
        <v>3</v>
      </c>
      <c r="G6" s="33">
        <v>4</v>
      </c>
      <c r="H6" s="33">
        <v>5</v>
      </c>
      <c r="I6" s="33">
        <v>6</v>
      </c>
      <c r="J6" s="33">
        <v>7</v>
      </c>
      <c r="K6" s="33">
        <v>8</v>
      </c>
      <c r="L6" s="33">
        <v>9</v>
      </c>
      <c r="M6" s="33">
        <v>10</v>
      </c>
      <c r="N6" s="33">
        <v>11</v>
      </c>
      <c r="O6" s="33">
        <v>12</v>
      </c>
    </row>
    <row r="7" spans="1:15" s="135" customFormat="1" ht="18" customHeight="1" x14ac:dyDescent="0.25">
      <c r="A7" s="133">
        <v>1</v>
      </c>
      <c r="B7" s="151" t="s">
        <v>815</v>
      </c>
      <c r="C7" s="175">
        <v>1</v>
      </c>
      <c r="D7" s="323">
        <f>1/1*100%</f>
        <v>1</v>
      </c>
      <c r="E7" s="323">
        <f>1/1*100%</f>
        <v>1</v>
      </c>
      <c r="F7" s="133"/>
      <c r="G7" s="323">
        <f>1/1*100%</f>
        <v>1</v>
      </c>
      <c r="H7" s="320"/>
      <c r="I7" s="320"/>
      <c r="J7" s="151"/>
      <c r="K7" s="321"/>
      <c r="L7" s="321"/>
      <c r="M7" s="321"/>
      <c r="N7" s="324"/>
      <c r="O7" s="324"/>
    </row>
    <row r="8" spans="1:15" s="135" customFormat="1" ht="18" customHeight="1" x14ac:dyDescent="0.25">
      <c r="A8" s="133">
        <v>2</v>
      </c>
      <c r="B8" s="151" t="s">
        <v>816</v>
      </c>
      <c r="C8" s="175">
        <v>3</v>
      </c>
      <c r="D8" s="323">
        <f>3/3*100%</f>
        <v>1</v>
      </c>
      <c r="E8" s="323">
        <f>3/3*100%</f>
        <v>1</v>
      </c>
      <c r="F8" s="133"/>
      <c r="G8" s="133"/>
      <c r="H8" s="323"/>
      <c r="I8" s="320"/>
      <c r="J8" s="323">
        <f>2/3*100%</f>
        <v>0.66666666666666663</v>
      </c>
      <c r="K8" s="323">
        <f>2/3*100%</f>
        <v>0.66666666666666663</v>
      </c>
      <c r="L8" s="321"/>
      <c r="M8" s="321"/>
      <c r="N8" s="323"/>
      <c r="O8" s="323"/>
    </row>
    <row r="9" spans="1:15" s="135" customFormat="1" ht="18" customHeight="1" x14ac:dyDescent="0.25">
      <c r="A9" s="133">
        <v>3</v>
      </c>
      <c r="B9" s="151" t="s">
        <v>817</v>
      </c>
      <c r="C9" s="175">
        <v>10</v>
      </c>
      <c r="D9" s="323">
        <f>4/10*100%</f>
        <v>0.4</v>
      </c>
      <c r="E9" s="323">
        <f>9/10*100%</f>
        <v>0.9</v>
      </c>
      <c r="F9" s="323">
        <f>2/10*100%</f>
        <v>0.2</v>
      </c>
      <c r="G9" s="323">
        <f>8/10*100%</f>
        <v>0.8</v>
      </c>
      <c r="H9" s="320"/>
      <c r="I9" s="320"/>
      <c r="J9" s="323">
        <f>5/10*100%</f>
        <v>0.5</v>
      </c>
      <c r="K9" s="323">
        <f>1/10*100%</f>
        <v>0.1</v>
      </c>
      <c r="L9" s="323">
        <f>1/10*100%</f>
        <v>0.1</v>
      </c>
      <c r="M9" s="323">
        <f>2/10*100%</f>
        <v>0.2</v>
      </c>
      <c r="N9" s="323">
        <f>10/10*100%</f>
        <v>1</v>
      </c>
      <c r="O9" s="323">
        <f>3/10*100%</f>
        <v>0.3</v>
      </c>
    </row>
    <row r="10" spans="1:15" s="135" customFormat="1" ht="18" customHeight="1" x14ac:dyDescent="0.25">
      <c r="A10" s="133">
        <v>4</v>
      </c>
      <c r="B10" s="151" t="s">
        <v>818</v>
      </c>
      <c r="C10" s="175">
        <v>10</v>
      </c>
      <c r="D10" s="323">
        <f>9/10*100%</f>
        <v>0.9</v>
      </c>
      <c r="E10" s="323">
        <f>10/10*100%</f>
        <v>1</v>
      </c>
      <c r="F10" s="323"/>
      <c r="G10" s="323">
        <f>7/10*100%</f>
        <v>0.7</v>
      </c>
      <c r="H10" s="323"/>
      <c r="I10" s="320"/>
      <c r="J10" s="323">
        <f>4/10*100%</f>
        <v>0.4</v>
      </c>
      <c r="K10" s="321"/>
      <c r="L10" s="323">
        <f>2/10*100%</f>
        <v>0.2</v>
      </c>
      <c r="M10" s="323">
        <f>2/10*100%</f>
        <v>0.2</v>
      </c>
      <c r="N10" s="323">
        <f>3/10*100%</f>
        <v>0.3</v>
      </c>
      <c r="O10" s="323">
        <f>1/10*100%</f>
        <v>0.1</v>
      </c>
    </row>
    <row r="11" spans="1:15" s="135" customFormat="1" ht="18" customHeight="1" x14ac:dyDescent="0.25">
      <c r="A11" s="133">
        <v>5</v>
      </c>
      <c r="B11" s="151" t="s">
        <v>819</v>
      </c>
      <c r="C11" s="175">
        <v>4</v>
      </c>
      <c r="D11" s="323">
        <f>3/4*100%</f>
        <v>0.75</v>
      </c>
      <c r="E11" s="323">
        <f>4/4*100%</f>
        <v>1</v>
      </c>
      <c r="F11" s="133"/>
      <c r="G11" s="323"/>
      <c r="H11" s="323"/>
      <c r="I11" s="320"/>
      <c r="J11" s="323">
        <f>3/4*100%</f>
        <v>0.75</v>
      </c>
      <c r="K11" s="321"/>
      <c r="L11" s="323">
        <f>1/4*100%</f>
        <v>0.25</v>
      </c>
      <c r="M11" s="323">
        <f t="shared" ref="M11:N11" si="0">1/4*100%</f>
        <v>0.25</v>
      </c>
      <c r="N11" s="323">
        <f t="shared" si="0"/>
        <v>0.25</v>
      </c>
      <c r="O11" s="323"/>
    </row>
    <row r="12" spans="1:15" s="135" customFormat="1" ht="18" customHeight="1" x14ac:dyDescent="0.25">
      <c r="A12" s="133">
        <v>6</v>
      </c>
      <c r="B12" s="151" t="s">
        <v>820</v>
      </c>
      <c r="C12" s="175">
        <v>6</v>
      </c>
      <c r="D12" s="323">
        <f>5/6*100%</f>
        <v>0.83333333333333337</v>
      </c>
      <c r="E12" s="323">
        <f>1/6*100%</f>
        <v>0.16666666666666666</v>
      </c>
      <c r="F12" s="323">
        <f t="shared" ref="F12:G12" si="1">1/6*100%</f>
        <v>0.16666666666666666</v>
      </c>
      <c r="G12" s="323">
        <f t="shared" si="1"/>
        <v>0.16666666666666666</v>
      </c>
      <c r="H12" s="323"/>
      <c r="I12" s="320"/>
      <c r="J12" s="151"/>
      <c r="K12" s="323">
        <f>2/6*100%</f>
        <v>0.33333333333333331</v>
      </c>
      <c r="L12" s="323">
        <f t="shared" ref="L12:O12" si="2">1/6*100%</f>
        <v>0.16666666666666666</v>
      </c>
      <c r="M12" s="323"/>
      <c r="N12" s="323">
        <f>6/6*100%</f>
        <v>1</v>
      </c>
      <c r="O12" s="323">
        <f t="shared" si="2"/>
        <v>0.16666666666666666</v>
      </c>
    </row>
    <row r="13" spans="1:15" s="135" customFormat="1" ht="18" customHeight="1" x14ac:dyDescent="0.25">
      <c r="A13" s="133">
        <v>7</v>
      </c>
      <c r="B13" s="151" t="s">
        <v>821</v>
      </c>
      <c r="C13" s="175">
        <v>4</v>
      </c>
      <c r="D13" s="323">
        <f>3/4*100%</f>
        <v>0.75</v>
      </c>
      <c r="E13" s="330">
        <f>2/4*100%</f>
        <v>0.5</v>
      </c>
      <c r="F13" s="133"/>
      <c r="G13" s="133"/>
      <c r="H13" s="323">
        <f>1/4*100%</f>
        <v>0.25</v>
      </c>
      <c r="I13" s="320"/>
      <c r="J13" s="323">
        <f t="shared" ref="J13" si="3">1/4*100%</f>
        <v>0.25</v>
      </c>
      <c r="K13" s="323">
        <f>2/4*100%</f>
        <v>0.5</v>
      </c>
      <c r="L13" s="321"/>
      <c r="M13" s="323">
        <f>1/4*100%</f>
        <v>0.25</v>
      </c>
      <c r="N13" s="330">
        <f>1/4*100%</f>
        <v>0.25</v>
      </c>
      <c r="O13" s="323">
        <f>1/4*100%</f>
        <v>0.25</v>
      </c>
    </row>
    <row r="14" spans="1:15" s="135" customFormat="1" ht="18" customHeight="1" x14ac:dyDescent="0.25">
      <c r="A14" s="133">
        <v>8</v>
      </c>
      <c r="B14" s="151" t="s">
        <v>822</v>
      </c>
      <c r="C14" s="175">
        <v>8</v>
      </c>
      <c r="D14" s="323">
        <f>7/8*100%</f>
        <v>0.875</v>
      </c>
      <c r="E14" s="323"/>
      <c r="F14" s="323"/>
      <c r="G14" s="133"/>
      <c r="H14" s="323">
        <f>1/8*100%</f>
        <v>0.125</v>
      </c>
      <c r="I14" s="320"/>
      <c r="J14" s="323">
        <f>2/8*100%</f>
        <v>0.25</v>
      </c>
      <c r="K14" s="321"/>
      <c r="L14" s="321"/>
      <c r="M14" s="321"/>
      <c r="N14" s="323">
        <f>8/8*100%</f>
        <v>1</v>
      </c>
      <c r="O14" s="323">
        <f>6/8*100%</f>
        <v>0.75</v>
      </c>
    </row>
    <row r="15" spans="1:15" s="135" customFormat="1" ht="18" customHeight="1" x14ac:dyDescent="0.25">
      <c r="A15" s="133">
        <v>9</v>
      </c>
      <c r="B15" s="151" t="s">
        <v>823</v>
      </c>
      <c r="C15" s="175">
        <v>3</v>
      </c>
      <c r="D15" s="323">
        <f>2/3*100%</f>
        <v>0.66666666666666663</v>
      </c>
      <c r="E15" s="323"/>
      <c r="F15" s="323">
        <f>1/3*100%</f>
        <v>0.33333333333333331</v>
      </c>
      <c r="G15" s="323">
        <f>2/3*100%</f>
        <v>0.66666666666666663</v>
      </c>
      <c r="H15" s="320"/>
      <c r="I15" s="320"/>
      <c r="J15" s="323">
        <f>1/3*100%</f>
        <v>0.33333333333333331</v>
      </c>
      <c r="K15" s="321"/>
      <c r="L15" s="323"/>
      <c r="M15" s="323">
        <f>2/3*100%</f>
        <v>0.66666666666666663</v>
      </c>
      <c r="N15" s="323">
        <f>3/3*100%</f>
        <v>1</v>
      </c>
      <c r="O15" s="323"/>
    </row>
    <row r="16" spans="1:15" s="135" customFormat="1" ht="18" customHeight="1" x14ac:dyDescent="0.25">
      <c r="A16" s="133">
        <v>10</v>
      </c>
      <c r="B16" s="151" t="s">
        <v>824</v>
      </c>
      <c r="C16" s="175">
        <v>3</v>
      </c>
      <c r="D16" s="323">
        <f>3/3*100%</f>
        <v>1</v>
      </c>
      <c r="E16" s="323">
        <f>2/3*100%</f>
        <v>0.66666666666666663</v>
      </c>
      <c r="F16" s="323"/>
      <c r="G16" s="323"/>
      <c r="H16" s="323">
        <f t="shared" ref="H16:J16" si="4">1/3*100%</f>
        <v>0.33333333333333331</v>
      </c>
      <c r="I16" s="323"/>
      <c r="J16" s="323">
        <f t="shared" si="4"/>
        <v>0.33333333333333331</v>
      </c>
      <c r="K16" s="321"/>
      <c r="L16" s="321"/>
      <c r="M16" s="323"/>
      <c r="N16" s="323">
        <f>2/3*100%</f>
        <v>0.66666666666666663</v>
      </c>
      <c r="O16" s="324"/>
    </row>
    <row r="17" spans="1:15" ht="18" customHeight="1" x14ac:dyDescent="0.25">
      <c r="A17" s="33">
        <v>11</v>
      </c>
      <c r="B17" s="94" t="s">
        <v>825</v>
      </c>
      <c r="C17" s="175">
        <v>0</v>
      </c>
      <c r="D17" s="148"/>
      <c r="E17" s="148"/>
      <c r="F17" s="148"/>
      <c r="G17" s="33"/>
      <c r="H17" s="142"/>
      <c r="I17" s="142"/>
      <c r="J17" s="94"/>
      <c r="K17" s="143"/>
      <c r="L17" s="143"/>
      <c r="M17" s="143"/>
      <c r="N17" s="144"/>
      <c r="O17" s="144"/>
    </row>
    <row r="18" spans="1:15" s="146" customFormat="1" x14ac:dyDescent="0.25">
      <c r="A18" s="97"/>
      <c r="B18" s="145" t="s">
        <v>99</v>
      </c>
      <c r="C18" s="97">
        <f>SUM(C7:C17)</f>
        <v>52</v>
      </c>
      <c r="D18" s="149">
        <f>40/52*100%</f>
        <v>0.76923076923076927</v>
      </c>
      <c r="E18" s="331">
        <f>32/52*100%</f>
        <v>0.61538461538461542</v>
      </c>
      <c r="F18" s="149">
        <f>4/52*100%</f>
        <v>7.6923076923076927E-2</v>
      </c>
      <c r="G18" s="149">
        <f>19/52*100%</f>
        <v>0.36538461538461536</v>
      </c>
      <c r="H18" s="149">
        <f>3/52*100%</f>
        <v>5.7692307692307696E-2</v>
      </c>
      <c r="I18" s="149"/>
      <c r="J18" s="149">
        <f>19/52*100%</f>
        <v>0.36538461538461536</v>
      </c>
      <c r="K18" s="149">
        <f>7/52*100%</f>
        <v>0.13461538461538461</v>
      </c>
      <c r="L18" s="149">
        <f>5/52*100%</f>
        <v>9.6153846153846159E-2</v>
      </c>
      <c r="M18" s="149">
        <f>9/52*100%</f>
        <v>0.17307692307692307</v>
      </c>
      <c r="N18" s="331">
        <f>34/52*100%</f>
        <v>0.65384615384615385</v>
      </c>
      <c r="O18" s="149">
        <f>12/52*100%</f>
        <v>0.23076923076923078</v>
      </c>
    </row>
    <row r="19" spans="1:15" ht="20.25" customHeight="1" x14ac:dyDescent="0.25"/>
    <row r="20" spans="1:15" ht="30.75" customHeight="1" x14ac:dyDescent="0.25">
      <c r="A20" s="383" t="s">
        <v>32</v>
      </c>
      <c r="B20" s="382" t="s">
        <v>33</v>
      </c>
      <c r="C20" s="382"/>
      <c r="D20" s="382" t="s">
        <v>34</v>
      </c>
      <c r="E20" s="382"/>
      <c r="F20" s="382" t="s">
        <v>35</v>
      </c>
      <c r="G20" s="382"/>
      <c r="H20" s="382" t="s">
        <v>36</v>
      </c>
      <c r="I20" s="382"/>
      <c r="J20" s="382" t="s">
        <v>37</v>
      </c>
      <c r="K20" s="382"/>
      <c r="L20" s="382"/>
      <c r="M20" s="382" t="s">
        <v>38</v>
      </c>
      <c r="N20" s="382"/>
      <c r="O20" s="382"/>
    </row>
    <row r="21" spans="1:15" ht="30.75" customHeight="1" x14ac:dyDescent="0.25">
      <c r="A21" s="383"/>
      <c r="B21" s="382" t="s">
        <v>39</v>
      </c>
      <c r="C21" s="382"/>
      <c r="D21" s="382" t="s">
        <v>40</v>
      </c>
      <c r="E21" s="382"/>
      <c r="F21" s="382" t="s">
        <v>41</v>
      </c>
      <c r="G21" s="382"/>
      <c r="H21" s="382" t="s">
        <v>42</v>
      </c>
      <c r="I21" s="382"/>
      <c r="J21" s="382" t="s">
        <v>43</v>
      </c>
      <c r="K21" s="382"/>
      <c r="L21" s="382"/>
      <c r="M21" s="382" t="s">
        <v>44</v>
      </c>
      <c r="N21" s="382"/>
      <c r="O21" s="382"/>
    </row>
    <row r="23" spans="1:15" s="32" customFormat="1" x14ac:dyDescent="0.25">
      <c r="F23" s="380" t="s">
        <v>1181</v>
      </c>
      <c r="G23" s="380"/>
      <c r="H23" s="380"/>
      <c r="I23" s="380"/>
      <c r="J23" s="380"/>
      <c r="K23" s="380"/>
      <c r="L23" s="380"/>
      <c r="M23" s="380"/>
      <c r="N23" s="380"/>
      <c r="O23" s="380"/>
    </row>
    <row r="24" spans="1:15" s="147" customFormat="1" ht="47.25" customHeight="1" x14ac:dyDescent="0.25">
      <c r="A24" s="373" t="s">
        <v>900</v>
      </c>
      <c r="B24" s="379"/>
      <c r="C24" s="379"/>
      <c r="D24" s="379"/>
      <c r="E24" s="379"/>
      <c r="F24" s="373" t="s">
        <v>901</v>
      </c>
      <c r="G24" s="379"/>
      <c r="H24" s="379"/>
      <c r="I24" s="379"/>
      <c r="J24" s="379"/>
      <c r="K24" s="379"/>
      <c r="L24" s="379"/>
      <c r="M24" s="379"/>
      <c r="N24" s="379"/>
      <c r="O24" s="379"/>
    </row>
  </sheetData>
  <mergeCells count="24">
    <mergeCell ref="F24:O24"/>
    <mergeCell ref="F23:O23"/>
    <mergeCell ref="A24:E24"/>
    <mergeCell ref="J20:L20"/>
    <mergeCell ref="M20:O20"/>
    <mergeCell ref="B21:C21"/>
    <mergeCell ref="D21:E21"/>
    <mergeCell ref="F21:G21"/>
    <mergeCell ref="H21:I21"/>
    <mergeCell ref="J21:L21"/>
    <mergeCell ref="M21:O21"/>
    <mergeCell ref="A20:A21"/>
    <mergeCell ref="B20:C20"/>
    <mergeCell ref="D20:E20"/>
    <mergeCell ref="F20:G20"/>
    <mergeCell ref="H20:I20"/>
    <mergeCell ref="A1:D1"/>
    <mergeCell ref="E1:O1"/>
    <mergeCell ref="A3:O3"/>
    <mergeCell ref="A5:A6"/>
    <mergeCell ref="B5:B6"/>
    <mergeCell ref="C5:C6"/>
    <mergeCell ref="D5:O5"/>
    <mergeCell ref="J4:O4"/>
  </mergeCells>
  <pageMargins left="0.70866141732283472" right="0.19685039370078741" top="0.43307086614173229" bottom="0.23622047244094491"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opLeftCell="A4" workbookViewId="0">
      <selection activeCell="G17" sqref="G17"/>
    </sheetView>
  </sheetViews>
  <sheetFormatPr defaultColWidth="9.140625" defaultRowHeight="15" x14ac:dyDescent="0.25"/>
  <cols>
    <col min="1" max="1" width="5.5703125" style="132" customWidth="1"/>
    <col min="2" max="2" width="15.5703125" style="132" customWidth="1"/>
    <col min="3" max="3" width="13.28515625" style="132" customWidth="1"/>
    <col min="4" max="11" width="8.28515625" style="132" customWidth="1"/>
    <col min="12" max="15" width="8.28515625" style="92" customWidth="1"/>
    <col min="16" max="16384" width="9.140625" style="132"/>
  </cols>
  <sheetData>
    <row r="1" spans="1:15" s="32" customFormat="1" ht="48" customHeight="1" x14ac:dyDescent="0.3">
      <c r="A1" s="374" t="s">
        <v>898</v>
      </c>
      <c r="B1" s="374"/>
      <c r="C1" s="374"/>
      <c r="D1" s="374"/>
      <c r="E1" s="374" t="s">
        <v>141</v>
      </c>
      <c r="F1" s="374"/>
      <c r="G1" s="374"/>
      <c r="H1" s="374"/>
      <c r="I1" s="374"/>
      <c r="J1" s="374"/>
      <c r="K1" s="374"/>
      <c r="L1" s="374"/>
      <c r="M1" s="374"/>
      <c r="N1" s="374"/>
      <c r="O1" s="374"/>
    </row>
    <row r="2" spans="1:15" s="32" customFormat="1" ht="21" customHeight="1" x14ac:dyDescent="0.25">
      <c r="A2" s="139"/>
      <c r="B2" s="139"/>
      <c r="C2" s="139"/>
      <c r="D2" s="139"/>
      <c r="E2" s="139"/>
      <c r="F2" s="139"/>
      <c r="G2" s="139"/>
      <c r="H2" s="139"/>
      <c r="I2" s="139"/>
      <c r="J2" s="139"/>
      <c r="K2" s="139"/>
      <c r="L2" s="119"/>
      <c r="M2" s="119"/>
      <c r="N2" s="119"/>
      <c r="O2" s="119"/>
    </row>
    <row r="3" spans="1:15" s="32" customFormat="1" ht="39" customHeight="1" x14ac:dyDescent="0.25">
      <c r="A3" s="375" t="s">
        <v>913</v>
      </c>
      <c r="B3" s="376"/>
      <c r="C3" s="376"/>
      <c r="D3" s="376"/>
      <c r="E3" s="376"/>
      <c r="F3" s="376"/>
      <c r="G3" s="376"/>
      <c r="H3" s="376"/>
      <c r="I3" s="376"/>
      <c r="J3" s="376"/>
      <c r="K3" s="376"/>
      <c r="L3" s="376"/>
      <c r="M3" s="376"/>
      <c r="N3" s="376"/>
      <c r="O3" s="376"/>
    </row>
    <row r="4" spans="1:15" ht="28.5" customHeight="1" x14ac:dyDescent="0.25">
      <c r="A4" s="377" t="s">
        <v>0</v>
      </c>
      <c r="B4" s="377" t="s">
        <v>98</v>
      </c>
      <c r="C4" s="377" t="s">
        <v>2</v>
      </c>
      <c r="D4" s="377" t="s">
        <v>46</v>
      </c>
      <c r="E4" s="377"/>
      <c r="F4" s="377"/>
      <c r="G4" s="377"/>
      <c r="H4" s="377"/>
      <c r="I4" s="377"/>
      <c r="J4" s="377"/>
      <c r="K4" s="377"/>
      <c r="L4" s="377"/>
      <c r="M4" s="377"/>
      <c r="N4" s="377"/>
      <c r="O4" s="377"/>
    </row>
    <row r="5" spans="1:15" x14ac:dyDescent="0.25">
      <c r="A5" s="377"/>
      <c r="B5" s="377"/>
      <c r="C5" s="377"/>
      <c r="D5" s="97">
        <v>1</v>
      </c>
      <c r="E5" s="97">
        <v>2</v>
      </c>
      <c r="F5" s="97">
        <v>3</v>
      </c>
      <c r="G5" s="97">
        <v>4</v>
      </c>
      <c r="H5" s="97">
        <v>5</v>
      </c>
      <c r="I5" s="97">
        <v>6</v>
      </c>
      <c r="J5" s="97">
        <v>7</v>
      </c>
      <c r="K5" s="97">
        <v>8</v>
      </c>
      <c r="L5" s="98">
        <v>9</v>
      </c>
      <c r="M5" s="98">
        <v>10</v>
      </c>
      <c r="N5" s="98">
        <v>11</v>
      </c>
      <c r="O5" s="98">
        <v>12</v>
      </c>
    </row>
    <row r="6" spans="1:15" s="135" customFormat="1" ht="15" customHeight="1" x14ac:dyDescent="0.25">
      <c r="A6" s="133">
        <v>1</v>
      </c>
      <c r="B6" s="151" t="s">
        <v>815</v>
      </c>
      <c r="C6" s="175">
        <v>3</v>
      </c>
      <c r="D6" s="133">
        <v>3</v>
      </c>
      <c r="E6" s="133"/>
      <c r="F6" s="133"/>
      <c r="G6" s="133">
        <v>3</v>
      </c>
      <c r="H6" s="320"/>
      <c r="I6" s="320"/>
      <c r="J6" s="151"/>
      <c r="K6" s="321"/>
      <c r="L6" s="322"/>
      <c r="M6" s="322"/>
      <c r="N6" s="153"/>
      <c r="O6" s="153"/>
    </row>
    <row r="7" spans="1:15" s="135" customFormat="1" ht="15" customHeight="1" x14ac:dyDescent="0.25">
      <c r="A7" s="133">
        <v>2</v>
      </c>
      <c r="B7" s="151" t="s">
        <v>816</v>
      </c>
      <c r="C7" s="175">
        <v>1</v>
      </c>
      <c r="D7" s="133">
        <v>1</v>
      </c>
      <c r="E7" s="133">
        <v>1</v>
      </c>
      <c r="F7" s="133"/>
      <c r="G7" s="133"/>
      <c r="H7" s="320"/>
      <c r="I7" s="320"/>
      <c r="J7" s="151"/>
      <c r="K7" s="321"/>
      <c r="L7" s="322"/>
      <c r="M7" s="322"/>
      <c r="N7" s="153"/>
      <c r="O7" s="153"/>
    </row>
    <row r="8" spans="1:15" s="135" customFormat="1" ht="15" customHeight="1" x14ac:dyDescent="0.25">
      <c r="A8" s="133">
        <v>3</v>
      </c>
      <c r="B8" s="151" t="s">
        <v>817</v>
      </c>
      <c r="C8" s="175">
        <v>4</v>
      </c>
      <c r="D8" s="133"/>
      <c r="E8" s="133">
        <v>2</v>
      </c>
      <c r="F8" s="133">
        <v>2</v>
      </c>
      <c r="G8" s="133"/>
      <c r="H8" s="320">
        <v>1</v>
      </c>
      <c r="I8" s="320">
        <v>1</v>
      </c>
      <c r="J8" s="151">
        <v>1</v>
      </c>
      <c r="K8" s="321"/>
      <c r="L8" s="322"/>
      <c r="M8" s="322"/>
      <c r="N8" s="153">
        <v>1</v>
      </c>
      <c r="O8" s="153"/>
    </row>
    <row r="9" spans="1:15" s="135" customFormat="1" ht="15" customHeight="1" x14ac:dyDescent="0.25">
      <c r="A9" s="133">
        <v>4</v>
      </c>
      <c r="B9" s="151" t="s">
        <v>818</v>
      </c>
      <c r="C9" s="175">
        <v>8</v>
      </c>
      <c r="D9" s="133">
        <v>4</v>
      </c>
      <c r="E9" s="133">
        <v>8</v>
      </c>
      <c r="F9" s="133"/>
      <c r="G9" s="133">
        <v>3</v>
      </c>
      <c r="H9" s="320"/>
      <c r="I9" s="320"/>
      <c r="J9" s="151"/>
      <c r="K9" s="321"/>
      <c r="L9" s="322"/>
      <c r="M9" s="322"/>
      <c r="N9" s="153">
        <v>1</v>
      </c>
      <c r="O9" s="153"/>
    </row>
    <row r="10" spans="1:15" s="135" customFormat="1" ht="15" customHeight="1" x14ac:dyDescent="0.25">
      <c r="A10" s="133">
        <v>5</v>
      </c>
      <c r="B10" s="151" t="s">
        <v>819</v>
      </c>
      <c r="C10" s="175">
        <v>7</v>
      </c>
      <c r="D10" s="133">
        <v>3</v>
      </c>
      <c r="E10" s="133">
        <v>5</v>
      </c>
      <c r="F10" s="133"/>
      <c r="G10" s="133">
        <v>2</v>
      </c>
      <c r="H10" s="320"/>
      <c r="I10" s="320"/>
      <c r="J10" s="151">
        <v>2</v>
      </c>
      <c r="K10" s="321"/>
      <c r="L10" s="322"/>
      <c r="M10" s="322"/>
      <c r="N10" s="153">
        <v>1</v>
      </c>
      <c r="O10" s="153"/>
    </row>
    <row r="11" spans="1:15" s="135" customFormat="1" ht="15" customHeight="1" x14ac:dyDescent="0.25">
      <c r="A11" s="133">
        <v>6</v>
      </c>
      <c r="B11" s="151" t="s">
        <v>820</v>
      </c>
      <c r="C11" s="175">
        <v>3</v>
      </c>
      <c r="D11" s="133">
        <v>2</v>
      </c>
      <c r="E11" s="133">
        <v>2</v>
      </c>
      <c r="F11" s="133"/>
      <c r="G11" s="133"/>
      <c r="H11" s="320"/>
      <c r="I11" s="320">
        <v>1</v>
      </c>
      <c r="J11" s="151"/>
      <c r="K11" s="321"/>
      <c r="L11" s="322"/>
      <c r="M11" s="322"/>
      <c r="N11" s="153">
        <v>1</v>
      </c>
      <c r="O11" s="153"/>
    </row>
    <row r="12" spans="1:15" s="135" customFormat="1" ht="15" customHeight="1" x14ac:dyDescent="0.25">
      <c r="A12" s="133">
        <v>7</v>
      </c>
      <c r="B12" s="151" t="s">
        <v>821</v>
      </c>
      <c r="C12" s="175">
        <v>2</v>
      </c>
      <c r="D12" s="133">
        <v>2</v>
      </c>
      <c r="E12" s="133">
        <v>1</v>
      </c>
      <c r="F12" s="133"/>
      <c r="G12" s="133"/>
      <c r="H12" s="320"/>
      <c r="I12" s="320"/>
      <c r="J12" s="151"/>
      <c r="K12" s="321"/>
      <c r="L12" s="322"/>
      <c r="M12" s="322"/>
      <c r="N12" s="153"/>
      <c r="O12" s="153"/>
    </row>
    <row r="13" spans="1:15" s="135" customFormat="1" ht="15" customHeight="1" x14ac:dyDescent="0.25">
      <c r="A13" s="133">
        <v>8</v>
      </c>
      <c r="B13" s="151" t="s">
        <v>822</v>
      </c>
      <c r="C13" s="175">
        <v>2</v>
      </c>
      <c r="D13" s="133">
        <v>1</v>
      </c>
      <c r="E13" s="133">
        <v>1</v>
      </c>
      <c r="F13" s="133"/>
      <c r="G13" s="133"/>
      <c r="H13" s="320"/>
      <c r="I13" s="320"/>
      <c r="J13" s="151"/>
      <c r="K13" s="321"/>
      <c r="L13" s="322"/>
      <c r="M13" s="322"/>
      <c r="N13" s="153">
        <v>1</v>
      </c>
      <c r="O13" s="153"/>
    </row>
    <row r="14" spans="1:15" s="135" customFormat="1" ht="15" customHeight="1" x14ac:dyDescent="0.25">
      <c r="A14" s="133">
        <v>9</v>
      </c>
      <c r="B14" s="151" t="s">
        <v>823</v>
      </c>
      <c r="C14" s="175">
        <v>3</v>
      </c>
      <c r="D14" s="133"/>
      <c r="E14" s="133">
        <v>1</v>
      </c>
      <c r="F14" s="133"/>
      <c r="G14" s="133">
        <v>3</v>
      </c>
      <c r="H14" s="320"/>
      <c r="I14" s="320"/>
      <c r="J14" s="151">
        <v>1</v>
      </c>
      <c r="K14" s="321"/>
      <c r="L14" s="322"/>
      <c r="M14" s="322">
        <v>1</v>
      </c>
      <c r="N14" s="153"/>
      <c r="O14" s="153"/>
    </row>
    <row r="15" spans="1:15" s="135" customFormat="1" ht="15" customHeight="1" x14ac:dyDescent="0.25">
      <c r="A15" s="133">
        <v>10</v>
      </c>
      <c r="B15" s="151" t="s">
        <v>824</v>
      </c>
      <c r="C15" s="175">
        <v>3</v>
      </c>
      <c r="D15" s="133">
        <v>3</v>
      </c>
      <c r="E15" s="133">
        <v>3</v>
      </c>
      <c r="F15" s="133"/>
      <c r="G15" s="133"/>
      <c r="H15" s="320"/>
      <c r="I15" s="320"/>
      <c r="J15" s="151"/>
      <c r="K15" s="321"/>
      <c r="L15" s="322"/>
      <c r="M15" s="322"/>
      <c r="N15" s="153"/>
      <c r="O15" s="153"/>
    </row>
    <row r="16" spans="1:15" s="135" customFormat="1" ht="15" customHeight="1" x14ac:dyDescent="0.25">
      <c r="A16" s="133">
        <v>11</v>
      </c>
      <c r="B16" s="151" t="s">
        <v>825</v>
      </c>
      <c r="C16" s="175">
        <v>1</v>
      </c>
      <c r="D16" s="133">
        <v>1</v>
      </c>
      <c r="E16" s="133">
        <v>1</v>
      </c>
      <c r="F16" s="133"/>
      <c r="G16" s="133"/>
      <c r="H16" s="320"/>
      <c r="I16" s="320"/>
      <c r="J16" s="151"/>
      <c r="K16" s="321"/>
      <c r="L16" s="322"/>
      <c r="M16" s="322"/>
      <c r="N16" s="153"/>
      <c r="O16" s="153"/>
    </row>
    <row r="17" spans="1:15" s="146" customFormat="1" ht="17.25" customHeight="1" x14ac:dyDescent="0.25">
      <c r="A17" s="385" t="s">
        <v>65</v>
      </c>
      <c r="B17" s="386"/>
      <c r="C17" s="136">
        <f>SUM(C6:C16)</f>
        <v>37</v>
      </c>
      <c r="D17" s="97">
        <f t="shared" ref="D17:O17" si="0">SUM(D6:D16)</f>
        <v>20</v>
      </c>
      <c r="E17" s="97">
        <f t="shared" si="0"/>
        <v>25</v>
      </c>
      <c r="F17" s="97">
        <f t="shared" si="0"/>
        <v>2</v>
      </c>
      <c r="G17" s="97">
        <f t="shared" si="0"/>
        <v>11</v>
      </c>
      <c r="H17" s="97">
        <f t="shared" si="0"/>
        <v>1</v>
      </c>
      <c r="I17" s="97">
        <f t="shared" si="0"/>
        <v>2</v>
      </c>
      <c r="J17" s="97">
        <f t="shared" si="0"/>
        <v>4</v>
      </c>
      <c r="K17" s="97">
        <f t="shared" si="0"/>
        <v>0</v>
      </c>
      <c r="L17" s="98">
        <f t="shared" si="0"/>
        <v>0</v>
      </c>
      <c r="M17" s="98">
        <f t="shared" si="0"/>
        <v>1</v>
      </c>
      <c r="N17" s="98">
        <f t="shared" si="0"/>
        <v>5</v>
      </c>
      <c r="O17" s="98">
        <f t="shared" si="0"/>
        <v>0</v>
      </c>
    </row>
    <row r="19" spans="1:15" ht="49.5" customHeight="1" x14ac:dyDescent="0.25">
      <c r="A19" s="387" t="s">
        <v>32</v>
      </c>
      <c r="B19" s="382" t="s">
        <v>33</v>
      </c>
      <c r="C19" s="382"/>
      <c r="D19" s="382" t="s">
        <v>34</v>
      </c>
      <c r="E19" s="382"/>
      <c r="F19" s="382" t="s">
        <v>35</v>
      </c>
      <c r="G19" s="382"/>
      <c r="H19" s="382" t="s">
        <v>36</v>
      </c>
      <c r="I19" s="382"/>
      <c r="J19" s="382" t="s">
        <v>37</v>
      </c>
      <c r="K19" s="382"/>
      <c r="L19" s="382"/>
      <c r="M19" s="381" t="s">
        <v>38</v>
      </c>
      <c r="N19" s="381"/>
      <c r="O19" s="381"/>
    </row>
    <row r="20" spans="1:15" ht="49.5" customHeight="1" x14ac:dyDescent="0.25">
      <c r="A20" s="387"/>
      <c r="B20" s="382" t="s">
        <v>39</v>
      </c>
      <c r="C20" s="382"/>
      <c r="D20" s="382" t="s">
        <v>40</v>
      </c>
      <c r="E20" s="382"/>
      <c r="F20" s="382" t="s">
        <v>41</v>
      </c>
      <c r="G20" s="382"/>
      <c r="H20" s="382" t="s">
        <v>42</v>
      </c>
      <c r="I20" s="382"/>
      <c r="J20" s="382" t="s">
        <v>43</v>
      </c>
      <c r="K20" s="382"/>
      <c r="L20" s="382"/>
      <c r="M20" s="381" t="s">
        <v>44</v>
      </c>
      <c r="N20" s="381"/>
      <c r="O20" s="381"/>
    </row>
    <row r="21" spans="1:15" s="32" customFormat="1" x14ac:dyDescent="0.25">
      <c r="F21" s="380" t="s">
        <v>1181</v>
      </c>
      <c r="G21" s="380"/>
      <c r="H21" s="380"/>
      <c r="I21" s="380"/>
      <c r="J21" s="380"/>
      <c r="K21" s="380"/>
      <c r="L21" s="380"/>
      <c r="M21" s="380"/>
      <c r="N21" s="380"/>
      <c r="O21" s="380"/>
    </row>
    <row r="22" spans="1:15" s="147" customFormat="1" ht="52.5" customHeight="1" x14ac:dyDescent="0.25">
      <c r="A22" s="373" t="s">
        <v>900</v>
      </c>
      <c r="B22" s="379"/>
      <c r="C22" s="379"/>
      <c r="D22" s="379"/>
      <c r="E22" s="150"/>
      <c r="F22" s="373" t="s">
        <v>910</v>
      </c>
      <c r="G22" s="379"/>
      <c r="H22" s="379"/>
      <c r="I22" s="379"/>
      <c r="J22" s="379"/>
      <c r="K22" s="379"/>
      <c r="L22" s="379"/>
      <c r="M22" s="379"/>
      <c r="N22" s="379"/>
      <c r="O22" s="379"/>
    </row>
  </sheetData>
  <mergeCells count="24">
    <mergeCell ref="A22:D22"/>
    <mergeCell ref="F22:O22"/>
    <mergeCell ref="F21:O21"/>
    <mergeCell ref="M19:O19"/>
    <mergeCell ref="B20:C20"/>
    <mergeCell ref="D20:E20"/>
    <mergeCell ref="F20:G20"/>
    <mergeCell ref="H20:I20"/>
    <mergeCell ref="J20:L20"/>
    <mergeCell ref="M20:O20"/>
    <mergeCell ref="A19:A20"/>
    <mergeCell ref="B19:C19"/>
    <mergeCell ref="D19:E19"/>
    <mergeCell ref="F19:G19"/>
    <mergeCell ref="H19:I19"/>
    <mergeCell ref="J19:L19"/>
    <mergeCell ref="A17:B17"/>
    <mergeCell ref="A1:D1"/>
    <mergeCell ref="E1:O1"/>
    <mergeCell ref="A3:O3"/>
    <mergeCell ref="A4:A5"/>
    <mergeCell ref="B4:B5"/>
    <mergeCell ref="C4:C5"/>
    <mergeCell ref="D4:O4"/>
  </mergeCells>
  <pageMargins left="0.70866141732283472" right="0.19685039370078741" top="0.23622047244094491" bottom="0.23622047244094491"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opLeftCell="A13" workbookViewId="0">
      <selection activeCell="F23" sqref="F23:O23"/>
    </sheetView>
  </sheetViews>
  <sheetFormatPr defaultColWidth="9.140625" defaultRowHeight="15" x14ac:dyDescent="0.25"/>
  <cols>
    <col min="1" max="1" width="5.42578125" style="132" customWidth="1"/>
    <col min="2" max="2" width="14.7109375" style="132" customWidth="1"/>
    <col min="3" max="3" width="13.5703125" style="132" customWidth="1"/>
    <col min="4" max="15" width="8.140625" style="132" customWidth="1"/>
    <col min="16" max="16384" width="9.140625" style="132"/>
  </cols>
  <sheetData>
    <row r="1" spans="1:15" s="32" customFormat="1" ht="48" customHeight="1" x14ac:dyDescent="0.3">
      <c r="A1" s="373" t="s">
        <v>168</v>
      </c>
      <c r="B1" s="373"/>
      <c r="C1" s="373"/>
      <c r="D1" s="373"/>
      <c r="E1" s="374" t="s">
        <v>141</v>
      </c>
      <c r="F1" s="374"/>
      <c r="G1" s="374"/>
      <c r="H1" s="374"/>
      <c r="I1" s="374"/>
      <c r="J1" s="374"/>
      <c r="K1" s="374"/>
      <c r="L1" s="374"/>
      <c r="M1" s="374"/>
      <c r="N1" s="374"/>
      <c r="O1" s="374"/>
    </row>
    <row r="2" spans="1:15" s="32" customFormat="1" ht="21" customHeight="1" x14ac:dyDescent="0.25">
      <c r="A2" s="139"/>
      <c r="B2" s="139"/>
      <c r="C2" s="139"/>
      <c r="D2" s="139"/>
      <c r="E2" s="139"/>
      <c r="F2" s="139"/>
      <c r="G2" s="139"/>
      <c r="H2" s="139"/>
      <c r="I2" s="139"/>
      <c r="J2" s="139"/>
      <c r="K2" s="139"/>
      <c r="L2" s="139"/>
      <c r="M2" s="139"/>
      <c r="N2" s="139"/>
      <c r="O2" s="139"/>
    </row>
    <row r="3" spans="1:15" s="32" customFormat="1" ht="54" customHeight="1" x14ac:dyDescent="0.25">
      <c r="A3" s="388" t="s">
        <v>911</v>
      </c>
      <c r="B3" s="389"/>
      <c r="C3" s="389"/>
      <c r="D3" s="389"/>
      <c r="E3" s="389"/>
      <c r="F3" s="389"/>
      <c r="G3" s="389"/>
      <c r="H3" s="389"/>
      <c r="I3" s="389"/>
      <c r="J3" s="389"/>
      <c r="K3" s="389"/>
      <c r="L3" s="389"/>
      <c r="M3" s="389"/>
      <c r="N3" s="389"/>
      <c r="O3" s="389"/>
    </row>
    <row r="4" spans="1:15" ht="28.5" customHeight="1" x14ac:dyDescent="0.25">
      <c r="A4" s="377" t="s">
        <v>0</v>
      </c>
      <c r="B4" s="390" t="s">
        <v>31</v>
      </c>
      <c r="C4" s="377" t="s">
        <v>2</v>
      </c>
      <c r="D4" s="377" t="s">
        <v>1171</v>
      </c>
      <c r="E4" s="377"/>
      <c r="F4" s="377"/>
      <c r="G4" s="377"/>
      <c r="H4" s="377"/>
      <c r="I4" s="377"/>
      <c r="J4" s="377"/>
      <c r="K4" s="377"/>
      <c r="L4" s="377"/>
      <c r="M4" s="377"/>
      <c r="N4" s="377"/>
      <c r="O4" s="377"/>
    </row>
    <row r="5" spans="1:15" ht="22.5" customHeight="1" x14ac:dyDescent="0.25">
      <c r="A5" s="377"/>
      <c r="B5" s="391"/>
      <c r="C5" s="377"/>
      <c r="D5" s="97">
        <v>1</v>
      </c>
      <c r="E5" s="97">
        <v>2</v>
      </c>
      <c r="F5" s="97">
        <v>3</v>
      </c>
      <c r="G5" s="97">
        <v>4</v>
      </c>
      <c r="H5" s="97">
        <v>5</v>
      </c>
      <c r="I5" s="97">
        <v>6</v>
      </c>
      <c r="J5" s="97">
        <v>7</v>
      </c>
      <c r="K5" s="97">
        <v>8</v>
      </c>
      <c r="L5" s="97">
        <v>9</v>
      </c>
      <c r="M5" s="97">
        <v>10</v>
      </c>
      <c r="N5" s="97">
        <v>11</v>
      </c>
      <c r="O5" s="97">
        <v>12</v>
      </c>
    </row>
    <row r="6" spans="1:15" s="135" customFormat="1" ht="28.5" customHeight="1" x14ac:dyDescent="0.25">
      <c r="A6" s="133">
        <v>1</v>
      </c>
      <c r="B6" s="151" t="s">
        <v>815</v>
      </c>
      <c r="C6" s="175">
        <v>3</v>
      </c>
      <c r="D6" s="323">
        <f>3/3*100%</f>
        <v>1</v>
      </c>
      <c r="E6" s="133"/>
      <c r="F6" s="133"/>
      <c r="G6" s="323">
        <f>3/3*100%</f>
        <v>1</v>
      </c>
      <c r="H6" s="323"/>
      <c r="I6" s="320"/>
      <c r="J6" s="151"/>
      <c r="K6" s="321"/>
      <c r="L6" s="321"/>
      <c r="M6" s="321"/>
      <c r="N6" s="324"/>
      <c r="O6" s="324"/>
    </row>
    <row r="7" spans="1:15" s="135" customFormat="1" ht="28.5" customHeight="1" x14ac:dyDescent="0.25">
      <c r="A7" s="133">
        <v>2</v>
      </c>
      <c r="B7" s="151" t="s">
        <v>816</v>
      </c>
      <c r="C7" s="175">
        <v>1</v>
      </c>
      <c r="D7" s="323">
        <f>1/1*100%</f>
        <v>1</v>
      </c>
      <c r="E7" s="323">
        <f>1/1*100%</f>
        <v>1</v>
      </c>
      <c r="F7" s="133"/>
      <c r="G7" s="133"/>
      <c r="H7" s="320"/>
      <c r="I7" s="320"/>
      <c r="J7" s="151"/>
      <c r="K7" s="321"/>
      <c r="L7" s="321"/>
      <c r="M7" s="321"/>
      <c r="N7" s="324"/>
      <c r="O7" s="324"/>
    </row>
    <row r="8" spans="1:15" s="135" customFormat="1" ht="28.5" customHeight="1" x14ac:dyDescent="0.25">
      <c r="A8" s="133">
        <v>3</v>
      </c>
      <c r="B8" s="151" t="s">
        <v>817</v>
      </c>
      <c r="C8" s="175">
        <v>4</v>
      </c>
      <c r="D8" s="323"/>
      <c r="E8" s="323">
        <f>2/4*100%</f>
        <v>0.5</v>
      </c>
      <c r="F8" s="323">
        <f>2/4*100%</f>
        <v>0.5</v>
      </c>
      <c r="G8" s="323"/>
      <c r="H8" s="323">
        <f>1/4*100%</f>
        <v>0.25</v>
      </c>
      <c r="I8" s="323">
        <f t="shared" ref="I8:J8" si="0">1/4*100%</f>
        <v>0.25</v>
      </c>
      <c r="J8" s="323">
        <f t="shared" si="0"/>
        <v>0.25</v>
      </c>
      <c r="K8" s="321"/>
      <c r="L8" s="321"/>
      <c r="M8" s="321"/>
      <c r="N8" s="324"/>
      <c r="O8" s="324"/>
    </row>
    <row r="9" spans="1:15" s="135" customFormat="1" ht="28.5" customHeight="1" x14ac:dyDescent="0.25">
      <c r="A9" s="133">
        <v>4</v>
      </c>
      <c r="B9" s="151" t="s">
        <v>818</v>
      </c>
      <c r="C9" s="175">
        <v>8</v>
      </c>
      <c r="D9" s="323">
        <f>4/8*100%</f>
        <v>0.5</v>
      </c>
      <c r="E9" s="323">
        <f>8/8*100%</f>
        <v>1</v>
      </c>
      <c r="F9" s="323"/>
      <c r="G9" s="323">
        <f>3/8*100%</f>
        <v>0.375</v>
      </c>
      <c r="H9" s="320"/>
      <c r="I9" s="320"/>
      <c r="J9" s="323"/>
      <c r="K9" s="321"/>
      <c r="L9" s="323"/>
      <c r="M9" s="321"/>
      <c r="N9" s="323">
        <f>1/8*100%</f>
        <v>0.125</v>
      </c>
      <c r="O9" s="324"/>
    </row>
    <row r="10" spans="1:15" s="135" customFormat="1" ht="28.5" customHeight="1" x14ac:dyDescent="0.25">
      <c r="A10" s="133">
        <v>5</v>
      </c>
      <c r="B10" s="151" t="s">
        <v>819</v>
      </c>
      <c r="C10" s="175">
        <v>7</v>
      </c>
      <c r="D10" s="323">
        <f>3/7*100%</f>
        <v>0.42857142857142855</v>
      </c>
      <c r="E10" s="323">
        <f>5/7*100%</f>
        <v>0.7142857142857143</v>
      </c>
      <c r="F10" s="133"/>
      <c r="G10" s="323">
        <f>2/7*100%</f>
        <v>0.2857142857142857</v>
      </c>
      <c r="H10" s="320"/>
      <c r="I10" s="320"/>
      <c r="J10" s="323">
        <f>2/7*100%</f>
        <v>0.2857142857142857</v>
      </c>
      <c r="K10" s="321"/>
      <c r="L10" s="321"/>
      <c r="M10" s="321"/>
      <c r="N10" s="324"/>
      <c r="O10" s="324"/>
    </row>
    <row r="11" spans="1:15" s="135" customFormat="1" ht="28.5" customHeight="1" x14ac:dyDescent="0.25">
      <c r="A11" s="133">
        <v>6</v>
      </c>
      <c r="B11" s="151" t="s">
        <v>820</v>
      </c>
      <c r="C11" s="175">
        <v>3</v>
      </c>
      <c r="D11" s="323">
        <f>2/3*100%</f>
        <v>0.66666666666666663</v>
      </c>
      <c r="E11" s="323">
        <f>2/3*100%</f>
        <v>0.66666666666666663</v>
      </c>
      <c r="F11" s="133"/>
      <c r="G11" s="133"/>
      <c r="H11" s="320"/>
      <c r="I11" s="323">
        <f>1/3*100%</f>
        <v>0.33333333333333331</v>
      </c>
      <c r="J11" s="151"/>
      <c r="K11" s="321"/>
      <c r="L11" s="321"/>
      <c r="M11" s="321"/>
      <c r="N11" s="323">
        <f>1/3*100%</f>
        <v>0.33333333333333331</v>
      </c>
      <c r="O11" s="324"/>
    </row>
    <row r="12" spans="1:15" s="135" customFormat="1" ht="28.5" customHeight="1" x14ac:dyDescent="0.25">
      <c r="A12" s="133">
        <v>7</v>
      </c>
      <c r="B12" s="151" t="s">
        <v>821</v>
      </c>
      <c r="C12" s="175">
        <v>2</v>
      </c>
      <c r="D12" s="323">
        <f>2/2*100%</f>
        <v>1</v>
      </c>
      <c r="E12" s="323">
        <f>1/2*100%</f>
        <v>0.5</v>
      </c>
      <c r="F12" s="133"/>
      <c r="G12" s="133"/>
      <c r="H12" s="323"/>
      <c r="I12" s="320"/>
      <c r="J12" s="151"/>
      <c r="K12" s="321"/>
      <c r="L12" s="321"/>
      <c r="M12" s="321"/>
      <c r="N12" s="323"/>
      <c r="O12" s="324"/>
    </row>
    <row r="13" spans="1:15" s="135" customFormat="1" ht="28.5" customHeight="1" x14ac:dyDescent="0.25">
      <c r="A13" s="133">
        <v>8</v>
      </c>
      <c r="B13" s="151" t="s">
        <v>822</v>
      </c>
      <c r="C13" s="175">
        <v>2</v>
      </c>
      <c r="D13" s="323">
        <f>1/2*100%</f>
        <v>0.5</v>
      </c>
      <c r="E13" s="323">
        <f>1/2*100%</f>
        <v>0.5</v>
      </c>
      <c r="F13" s="133"/>
      <c r="G13" s="133"/>
      <c r="H13" s="320"/>
      <c r="I13" s="320"/>
      <c r="J13" s="151"/>
      <c r="K13" s="321"/>
      <c r="L13" s="321"/>
      <c r="M13" s="321"/>
      <c r="N13" s="323">
        <f>1/2*100%</f>
        <v>0.5</v>
      </c>
      <c r="O13" s="324"/>
    </row>
    <row r="14" spans="1:15" s="135" customFormat="1" ht="28.5" customHeight="1" x14ac:dyDescent="0.25">
      <c r="A14" s="133">
        <v>9</v>
      </c>
      <c r="B14" s="151" t="s">
        <v>823</v>
      </c>
      <c r="C14" s="175">
        <v>3</v>
      </c>
      <c r="D14" s="323"/>
      <c r="E14" s="323">
        <f>1/3*100%</f>
        <v>0.33333333333333331</v>
      </c>
      <c r="F14" s="133"/>
      <c r="G14" s="323">
        <f>3/3*100%</f>
        <v>1</v>
      </c>
      <c r="H14" s="320"/>
      <c r="I14" s="320"/>
      <c r="J14" s="323">
        <f>1/3*100%</f>
        <v>0.33333333333333331</v>
      </c>
      <c r="K14" s="321"/>
      <c r="L14" s="321"/>
      <c r="M14" s="323">
        <f>1/3*100%</f>
        <v>0.33333333333333331</v>
      </c>
      <c r="N14" s="324"/>
      <c r="O14" s="324"/>
    </row>
    <row r="15" spans="1:15" s="135" customFormat="1" ht="28.5" customHeight="1" x14ac:dyDescent="0.25">
      <c r="A15" s="133">
        <v>10</v>
      </c>
      <c r="B15" s="151" t="s">
        <v>824</v>
      </c>
      <c r="C15" s="175">
        <v>3</v>
      </c>
      <c r="D15" s="323">
        <f>3/3*100%</f>
        <v>1</v>
      </c>
      <c r="E15" s="323">
        <f>3/3*100%</f>
        <v>1</v>
      </c>
      <c r="F15" s="133"/>
      <c r="G15" s="133"/>
      <c r="H15" s="320"/>
      <c r="I15" s="320"/>
      <c r="J15" s="151"/>
      <c r="K15" s="321"/>
      <c r="L15" s="321"/>
      <c r="M15" s="321"/>
      <c r="N15" s="324"/>
      <c r="O15" s="324"/>
    </row>
    <row r="16" spans="1:15" s="135" customFormat="1" ht="28.5" customHeight="1" x14ac:dyDescent="0.25">
      <c r="A16" s="133">
        <v>11</v>
      </c>
      <c r="B16" s="151" t="s">
        <v>825</v>
      </c>
      <c r="C16" s="175">
        <v>1</v>
      </c>
      <c r="D16" s="323">
        <f>1/1*100%</f>
        <v>1</v>
      </c>
      <c r="E16" s="323">
        <f>1/1*100%</f>
        <v>1</v>
      </c>
      <c r="F16" s="133"/>
      <c r="G16" s="133"/>
      <c r="H16" s="320"/>
      <c r="I16" s="320"/>
      <c r="J16" s="151"/>
      <c r="K16" s="321"/>
      <c r="L16" s="321"/>
      <c r="M16" s="321"/>
      <c r="N16" s="324"/>
      <c r="O16" s="324"/>
    </row>
    <row r="17" spans="1:15" s="146" customFormat="1" ht="28.5" customHeight="1" x14ac:dyDescent="0.25">
      <c r="A17" s="97"/>
      <c r="B17" s="145" t="s">
        <v>99</v>
      </c>
      <c r="C17" s="97">
        <f>SUM(C6:C16)</f>
        <v>37</v>
      </c>
      <c r="D17" s="149">
        <f>20/37*100%</f>
        <v>0.54054054054054057</v>
      </c>
      <c r="E17" s="149">
        <f>25/37*100%</f>
        <v>0.67567567567567566</v>
      </c>
      <c r="F17" s="149">
        <f>2/37*100%</f>
        <v>5.4054054054054057E-2</v>
      </c>
      <c r="G17" s="149">
        <f>11/37*100%</f>
        <v>0.29729729729729731</v>
      </c>
      <c r="H17" s="149">
        <f>1/37*100%</f>
        <v>2.7027027027027029E-2</v>
      </c>
      <c r="I17" s="149">
        <f>2/37*100%</f>
        <v>5.4054054054054057E-2</v>
      </c>
      <c r="J17" s="149">
        <f>4/37*100%</f>
        <v>0.10810810810810811</v>
      </c>
      <c r="K17" s="149"/>
      <c r="L17" s="149"/>
      <c r="M17" s="149">
        <f>2/37*100%</f>
        <v>5.4054054054054057E-2</v>
      </c>
      <c r="N17" s="149">
        <f>4/37*100%</f>
        <v>0.10810810810810811</v>
      </c>
      <c r="O17" s="149"/>
    </row>
    <row r="19" spans="1:15" ht="55.5" customHeight="1" x14ac:dyDescent="0.25">
      <c r="A19" s="393" t="s">
        <v>32</v>
      </c>
      <c r="B19" s="392" t="s">
        <v>33</v>
      </c>
      <c r="C19" s="392"/>
      <c r="D19" s="392" t="s">
        <v>34</v>
      </c>
      <c r="E19" s="392"/>
      <c r="F19" s="392" t="s">
        <v>35</v>
      </c>
      <c r="G19" s="392"/>
      <c r="H19" s="392" t="s">
        <v>36</v>
      </c>
      <c r="I19" s="392"/>
      <c r="J19" s="392" t="s">
        <v>37</v>
      </c>
      <c r="K19" s="392"/>
      <c r="L19" s="392"/>
      <c r="M19" s="392" t="s">
        <v>38</v>
      </c>
      <c r="N19" s="392"/>
      <c r="O19" s="392"/>
    </row>
    <row r="20" spans="1:15" ht="60.75" customHeight="1" x14ac:dyDescent="0.25">
      <c r="A20" s="393"/>
      <c r="B20" s="392" t="s">
        <v>39</v>
      </c>
      <c r="C20" s="392"/>
      <c r="D20" s="392" t="s">
        <v>40</v>
      </c>
      <c r="E20" s="392"/>
      <c r="F20" s="392" t="s">
        <v>41</v>
      </c>
      <c r="G20" s="392"/>
      <c r="H20" s="392" t="s">
        <v>42</v>
      </c>
      <c r="I20" s="392"/>
      <c r="J20" s="392" t="s">
        <v>43</v>
      </c>
      <c r="K20" s="392"/>
      <c r="L20" s="392"/>
      <c r="M20" s="392" t="s">
        <v>44</v>
      </c>
      <c r="N20" s="392"/>
      <c r="O20" s="392"/>
    </row>
    <row r="22" spans="1:15" s="32" customFormat="1" x14ac:dyDescent="0.25">
      <c r="F22" s="380" t="s">
        <v>1181</v>
      </c>
      <c r="G22" s="380"/>
      <c r="H22" s="380"/>
      <c r="I22" s="380"/>
      <c r="J22" s="380"/>
      <c r="K22" s="380"/>
      <c r="L22" s="380"/>
      <c r="M22" s="380"/>
      <c r="N22" s="380"/>
      <c r="O22" s="380"/>
    </row>
    <row r="23" spans="1:15" s="147" customFormat="1" ht="51.75" customHeight="1" x14ac:dyDescent="0.25">
      <c r="A23" s="373" t="s">
        <v>900</v>
      </c>
      <c r="B23" s="379"/>
      <c r="C23" s="379"/>
      <c r="D23" s="379"/>
      <c r="E23" s="379"/>
      <c r="F23" s="373" t="s">
        <v>910</v>
      </c>
      <c r="G23" s="379"/>
      <c r="H23" s="379"/>
      <c r="I23" s="379"/>
      <c r="J23" s="379"/>
      <c r="K23" s="379"/>
      <c r="L23" s="379"/>
      <c r="M23" s="379"/>
      <c r="N23" s="379"/>
      <c r="O23" s="379"/>
    </row>
  </sheetData>
  <mergeCells count="23">
    <mergeCell ref="A23:E23"/>
    <mergeCell ref="F23:O23"/>
    <mergeCell ref="F22:O22"/>
    <mergeCell ref="M19:O19"/>
    <mergeCell ref="B20:C20"/>
    <mergeCell ref="D20:E20"/>
    <mergeCell ref="F20:G20"/>
    <mergeCell ref="H20:I20"/>
    <mergeCell ref="J20:L20"/>
    <mergeCell ref="M20:O20"/>
    <mergeCell ref="A19:A20"/>
    <mergeCell ref="B19:C19"/>
    <mergeCell ref="D19:E19"/>
    <mergeCell ref="F19:G19"/>
    <mergeCell ref="H19:I19"/>
    <mergeCell ref="J19:L19"/>
    <mergeCell ref="A1:D1"/>
    <mergeCell ref="E1:O1"/>
    <mergeCell ref="A3:O3"/>
    <mergeCell ref="A4:A5"/>
    <mergeCell ref="B4:B5"/>
    <mergeCell ref="C4:C5"/>
    <mergeCell ref="D4:O4"/>
  </mergeCells>
  <pageMargins left="0.70866141732283472" right="0.19685039370078741" top="0.62992125984251968" bottom="0.23622047244094491"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opLeftCell="A13" zoomScaleNormal="100" workbookViewId="0">
      <selection activeCell="C15" sqref="A15:XFD16"/>
    </sheetView>
  </sheetViews>
  <sheetFormatPr defaultRowHeight="15" x14ac:dyDescent="0.25"/>
  <cols>
    <col min="1" max="1" width="6.28515625" customWidth="1"/>
    <col min="2" max="2" width="19.85546875" customWidth="1"/>
    <col min="3" max="3" width="12.28515625" customWidth="1"/>
    <col min="4" max="4" width="9.85546875" customWidth="1"/>
    <col min="6" max="6" width="8.140625" customWidth="1"/>
    <col min="7" max="7" width="7.85546875" customWidth="1"/>
    <col min="8" max="8" width="12" customWidth="1"/>
    <col min="9" max="9" width="7.42578125" customWidth="1"/>
    <col min="10" max="10" width="12.140625" customWidth="1"/>
    <col min="11" max="11" width="9.42578125" customWidth="1"/>
    <col min="12" max="12" width="13.85546875" customWidth="1"/>
    <col min="13" max="13" width="11" customWidth="1"/>
  </cols>
  <sheetData>
    <row r="1" spans="1:14" s="1" customFormat="1" ht="42" customHeight="1" x14ac:dyDescent="0.3">
      <c r="A1" s="364" t="s">
        <v>814</v>
      </c>
      <c r="B1" s="364"/>
      <c r="C1" s="364"/>
      <c r="D1" s="364"/>
      <c r="F1" s="400" t="s">
        <v>21</v>
      </c>
      <c r="G1" s="401"/>
      <c r="H1" s="401"/>
      <c r="I1" s="401"/>
      <c r="J1" s="401"/>
      <c r="K1" s="401"/>
      <c r="L1" s="401"/>
    </row>
    <row r="2" spans="1:14" s="1" customFormat="1" ht="12.75" customHeight="1" x14ac:dyDescent="0.25">
      <c r="A2" s="4"/>
      <c r="B2" s="4"/>
      <c r="C2" s="4"/>
      <c r="D2" s="4"/>
      <c r="F2" s="5"/>
      <c r="G2" s="6"/>
      <c r="H2" s="6"/>
      <c r="I2" s="6"/>
      <c r="J2" s="6"/>
      <c r="K2" s="6"/>
      <c r="L2" s="6"/>
    </row>
    <row r="3" spans="1:14" s="1" customFormat="1" ht="31.5" customHeight="1" x14ac:dyDescent="0.25">
      <c r="A3" s="368" t="s">
        <v>111</v>
      </c>
      <c r="B3" s="369"/>
      <c r="C3" s="369"/>
      <c r="D3" s="369"/>
      <c r="E3" s="369"/>
      <c r="F3" s="369"/>
      <c r="G3" s="369"/>
      <c r="H3" s="369"/>
      <c r="I3" s="369"/>
      <c r="J3" s="369"/>
      <c r="K3" s="369"/>
      <c r="L3" s="369"/>
      <c r="M3" s="369"/>
    </row>
    <row r="4" spans="1:14" ht="16.5" customHeight="1" x14ac:dyDescent="0.25">
      <c r="A4" s="363" t="s">
        <v>0</v>
      </c>
      <c r="B4" s="363" t="s">
        <v>121</v>
      </c>
      <c r="C4" s="363" t="s">
        <v>51</v>
      </c>
      <c r="D4" s="363" t="s">
        <v>47</v>
      </c>
      <c r="E4" s="363" t="s">
        <v>48</v>
      </c>
      <c r="F4" s="363" t="s">
        <v>122</v>
      </c>
      <c r="G4" s="363"/>
      <c r="H4" s="363"/>
      <c r="I4" s="363"/>
      <c r="J4" s="363"/>
      <c r="K4" s="363"/>
      <c r="L4" s="363"/>
      <c r="M4" s="363"/>
      <c r="N4" s="363"/>
    </row>
    <row r="5" spans="1:14" ht="5.25" customHeight="1" x14ac:dyDescent="0.25">
      <c r="A5" s="363"/>
      <c r="B5" s="363"/>
      <c r="C5" s="363"/>
      <c r="D5" s="363"/>
      <c r="E5" s="363"/>
      <c r="F5" s="363"/>
      <c r="G5" s="363"/>
      <c r="H5" s="363"/>
      <c r="I5" s="363"/>
      <c r="J5" s="363"/>
      <c r="K5" s="363"/>
      <c r="L5" s="363"/>
      <c r="M5" s="363"/>
      <c r="N5" s="363"/>
    </row>
    <row r="6" spans="1:14" ht="39.75" customHeight="1" x14ac:dyDescent="0.25">
      <c r="A6" s="363"/>
      <c r="B6" s="363"/>
      <c r="C6" s="363"/>
      <c r="D6" s="363"/>
      <c r="E6" s="363"/>
      <c r="F6" s="363" t="s">
        <v>1</v>
      </c>
      <c r="G6" s="363" t="s">
        <v>2</v>
      </c>
      <c r="H6" s="402" t="s">
        <v>52</v>
      </c>
      <c r="I6" s="402" t="s">
        <v>123</v>
      </c>
      <c r="J6" s="363" t="s">
        <v>49</v>
      </c>
      <c r="K6" s="363" t="s">
        <v>124</v>
      </c>
      <c r="L6" s="402" t="s">
        <v>50</v>
      </c>
      <c r="M6" s="402" t="s">
        <v>153</v>
      </c>
      <c r="N6" s="399" t="s">
        <v>149</v>
      </c>
    </row>
    <row r="7" spans="1:14" ht="43.5" customHeight="1" x14ac:dyDescent="0.25">
      <c r="A7" s="363"/>
      <c r="B7" s="363"/>
      <c r="C7" s="363"/>
      <c r="D7" s="363"/>
      <c r="E7" s="363"/>
      <c r="F7" s="363"/>
      <c r="G7" s="363"/>
      <c r="H7" s="402"/>
      <c r="I7" s="402"/>
      <c r="J7" s="363"/>
      <c r="K7" s="363"/>
      <c r="L7" s="402"/>
      <c r="M7" s="402"/>
      <c r="N7" s="399"/>
    </row>
    <row r="8" spans="1:14" ht="12.75" customHeight="1" x14ac:dyDescent="0.25">
      <c r="A8" s="7" t="s">
        <v>5</v>
      </c>
      <c r="B8" s="7" t="s">
        <v>6</v>
      </c>
      <c r="C8" s="7" t="s">
        <v>22</v>
      </c>
      <c r="D8" s="7">
        <v>1</v>
      </c>
      <c r="E8" s="7">
        <v>2</v>
      </c>
      <c r="F8" s="7">
        <v>3</v>
      </c>
      <c r="G8" s="7">
        <v>4</v>
      </c>
      <c r="H8" s="7">
        <v>5</v>
      </c>
      <c r="I8" s="7">
        <v>6</v>
      </c>
      <c r="J8" s="307">
        <v>7</v>
      </c>
      <c r="K8" s="7">
        <v>8</v>
      </c>
      <c r="L8" s="7">
        <v>9</v>
      </c>
      <c r="M8" s="7">
        <v>10</v>
      </c>
      <c r="N8" s="7">
        <v>11</v>
      </c>
    </row>
    <row r="9" spans="1:14" ht="17.25" customHeight="1" x14ac:dyDescent="0.25">
      <c r="A9" s="394">
        <v>1</v>
      </c>
      <c r="B9" s="395" t="s">
        <v>815</v>
      </c>
      <c r="C9" s="80" t="s">
        <v>20</v>
      </c>
      <c r="D9" s="133">
        <v>244</v>
      </c>
      <c r="E9" s="133"/>
      <c r="F9" s="133">
        <v>1</v>
      </c>
      <c r="G9" s="133">
        <v>3</v>
      </c>
      <c r="H9" s="136"/>
      <c r="I9" s="11"/>
      <c r="J9" s="133">
        <v>1</v>
      </c>
      <c r="K9" s="133">
        <v>2</v>
      </c>
      <c r="L9" s="12"/>
      <c r="M9" s="12"/>
      <c r="N9" s="308">
        <v>1</v>
      </c>
    </row>
    <row r="10" spans="1:14" ht="17.25" customHeight="1" x14ac:dyDescent="0.25">
      <c r="A10" s="394"/>
      <c r="B10" s="396"/>
      <c r="C10" s="80" t="s">
        <v>4</v>
      </c>
      <c r="D10" s="133">
        <v>945</v>
      </c>
      <c r="E10" s="133"/>
      <c r="F10" s="133">
        <v>3</v>
      </c>
      <c r="G10" s="133">
        <v>8</v>
      </c>
      <c r="H10" s="136"/>
      <c r="I10" s="11"/>
      <c r="J10" s="133">
        <v>3</v>
      </c>
      <c r="K10" s="133">
        <v>4</v>
      </c>
      <c r="L10" s="12"/>
      <c r="M10" s="12"/>
      <c r="N10" s="308">
        <v>3</v>
      </c>
    </row>
    <row r="11" spans="1:14" ht="17.25" customHeight="1" x14ac:dyDescent="0.25">
      <c r="A11" s="394">
        <v>2</v>
      </c>
      <c r="B11" s="395" t="s">
        <v>816</v>
      </c>
      <c r="C11" s="80" t="s">
        <v>20</v>
      </c>
      <c r="D11" s="133">
        <v>268</v>
      </c>
      <c r="E11" s="133"/>
      <c r="F11" s="133">
        <v>3</v>
      </c>
      <c r="G11" s="133">
        <v>1</v>
      </c>
      <c r="H11" s="133"/>
      <c r="I11" s="12"/>
      <c r="J11" s="133"/>
      <c r="K11" s="133"/>
      <c r="L11" s="12"/>
      <c r="M11" s="12"/>
      <c r="N11" s="308"/>
    </row>
    <row r="12" spans="1:14" ht="17.25" customHeight="1" x14ac:dyDescent="0.25">
      <c r="A12" s="394"/>
      <c r="B12" s="396"/>
      <c r="C12" s="80" t="s">
        <v>4</v>
      </c>
      <c r="D12" s="133">
        <v>1000</v>
      </c>
      <c r="E12" s="133"/>
      <c r="F12" s="133">
        <v>16</v>
      </c>
      <c r="G12" s="133">
        <v>5</v>
      </c>
      <c r="H12" s="133"/>
      <c r="I12" s="12"/>
      <c r="J12" s="133"/>
      <c r="K12" s="133"/>
      <c r="L12" s="12"/>
      <c r="M12" s="12"/>
      <c r="N12" s="308"/>
    </row>
    <row r="13" spans="1:14" ht="17.25" customHeight="1" x14ac:dyDescent="0.25">
      <c r="A13" s="394">
        <v>3</v>
      </c>
      <c r="B13" s="395" t="s">
        <v>817</v>
      </c>
      <c r="C13" s="80" t="s">
        <v>20</v>
      </c>
      <c r="D13" s="133">
        <v>219</v>
      </c>
      <c r="E13" s="133">
        <v>1</v>
      </c>
      <c r="F13" s="133">
        <v>10</v>
      </c>
      <c r="G13" s="133">
        <v>4</v>
      </c>
      <c r="H13" s="133">
        <v>1</v>
      </c>
      <c r="I13" s="12"/>
      <c r="J13" s="133">
        <v>8</v>
      </c>
      <c r="K13" s="133"/>
      <c r="L13" s="12"/>
      <c r="M13" s="12"/>
      <c r="N13" s="308">
        <v>2</v>
      </c>
    </row>
    <row r="14" spans="1:14" ht="17.25" customHeight="1" x14ac:dyDescent="0.25">
      <c r="A14" s="394"/>
      <c r="B14" s="396"/>
      <c r="C14" s="80" t="s">
        <v>4</v>
      </c>
      <c r="D14" s="133">
        <v>758</v>
      </c>
      <c r="E14" s="133">
        <v>1</v>
      </c>
      <c r="F14" s="133">
        <v>22</v>
      </c>
      <c r="G14" s="133">
        <v>13</v>
      </c>
      <c r="H14" s="133">
        <v>1</v>
      </c>
      <c r="I14" s="12"/>
      <c r="J14" s="133">
        <v>14</v>
      </c>
      <c r="K14" s="133"/>
      <c r="L14" s="12"/>
      <c r="M14" s="12"/>
      <c r="N14" s="308">
        <v>5</v>
      </c>
    </row>
    <row r="15" spans="1:14" ht="17.25" customHeight="1" x14ac:dyDescent="0.25">
      <c r="A15" s="394">
        <v>4</v>
      </c>
      <c r="B15" s="395" t="s">
        <v>818</v>
      </c>
      <c r="C15" s="80" t="s">
        <v>20</v>
      </c>
      <c r="D15" s="133">
        <v>356</v>
      </c>
      <c r="E15" s="133"/>
      <c r="F15" s="133">
        <v>10</v>
      </c>
      <c r="G15" s="133">
        <v>8</v>
      </c>
      <c r="H15" s="133"/>
      <c r="I15" s="12"/>
      <c r="J15" s="133">
        <v>4</v>
      </c>
      <c r="K15" s="133">
        <v>1</v>
      </c>
      <c r="L15" s="12"/>
      <c r="M15" s="12"/>
      <c r="N15" s="308">
        <v>7</v>
      </c>
    </row>
    <row r="16" spans="1:14" ht="17.25" customHeight="1" x14ac:dyDescent="0.25">
      <c r="A16" s="394"/>
      <c r="B16" s="396"/>
      <c r="C16" s="80" t="s">
        <v>4</v>
      </c>
      <c r="D16" s="133">
        <v>1217</v>
      </c>
      <c r="E16" s="133"/>
      <c r="F16" s="133">
        <v>37</v>
      </c>
      <c r="G16" s="133">
        <v>39</v>
      </c>
      <c r="H16" s="133"/>
      <c r="I16" s="12"/>
      <c r="J16" s="133">
        <v>8</v>
      </c>
      <c r="K16" s="133">
        <v>1</v>
      </c>
      <c r="L16" s="12"/>
      <c r="M16" s="12"/>
      <c r="N16" s="308">
        <v>19</v>
      </c>
    </row>
    <row r="17" spans="1:14" s="131" customFormat="1" ht="17.25" customHeight="1" x14ac:dyDescent="0.25">
      <c r="A17" s="407">
        <v>5</v>
      </c>
      <c r="B17" s="397" t="s">
        <v>819</v>
      </c>
      <c r="C17" s="129" t="s">
        <v>20</v>
      </c>
      <c r="D17" s="175">
        <v>205</v>
      </c>
      <c r="E17" s="175"/>
      <c r="F17" s="175">
        <v>4</v>
      </c>
      <c r="G17" s="175">
        <v>7</v>
      </c>
      <c r="H17" s="175"/>
      <c r="I17" s="130"/>
      <c r="J17" s="175">
        <v>1</v>
      </c>
      <c r="K17" s="175"/>
      <c r="L17" s="130"/>
      <c r="M17" s="130"/>
      <c r="N17" s="309">
        <v>1</v>
      </c>
    </row>
    <row r="18" spans="1:14" s="131" customFormat="1" ht="17.25" customHeight="1" x14ac:dyDescent="0.25">
      <c r="A18" s="407"/>
      <c r="B18" s="398"/>
      <c r="C18" s="129" t="s">
        <v>4</v>
      </c>
      <c r="D18" s="175">
        <v>715</v>
      </c>
      <c r="E18" s="175"/>
      <c r="F18" s="175">
        <v>7</v>
      </c>
      <c r="G18" s="175">
        <v>27</v>
      </c>
      <c r="H18" s="175"/>
      <c r="I18" s="130"/>
      <c r="J18" s="175">
        <v>1</v>
      </c>
      <c r="K18" s="175"/>
      <c r="L18" s="130"/>
      <c r="M18" s="130"/>
      <c r="N18" s="309">
        <v>1</v>
      </c>
    </row>
    <row r="19" spans="1:14" ht="17.25" customHeight="1" x14ac:dyDescent="0.25">
      <c r="A19" s="394">
        <v>6</v>
      </c>
      <c r="B19" s="397" t="s">
        <v>820</v>
      </c>
      <c r="C19" s="80" t="s">
        <v>20</v>
      </c>
      <c r="D19" s="133">
        <v>196</v>
      </c>
      <c r="E19" s="133"/>
      <c r="F19" s="133">
        <v>6</v>
      </c>
      <c r="G19" s="133">
        <v>3</v>
      </c>
      <c r="H19" s="133"/>
      <c r="I19" s="12"/>
      <c r="J19" s="133">
        <v>3</v>
      </c>
      <c r="K19" s="133"/>
      <c r="L19" s="12"/>
      <c r="M19" s="12"/>
      <c r="N19" s="308">
        <v>3</v>
      </c>
    </row>
    <row r="20" spans="1:14" ht="17.25" customHeight="1" x14ac:dyDescent="0.25">
      <c r="A20" s="394"/>
      <c r="B20" s="398"/>
      <c r="C20" s="80" t="s">
        <v>4</v>
      </c>
      <c r="D20" s="133">
        <v>780</v>
      </c>
      <c r="E20" s="133"/>
      <c r="F20" s="133">
        <v>20</v>
      </c>
      <c r="G20" s="133">
        <v>9</v>
      </c>
      <c r="H20" s="133"/>
      <c r="I20" s="12"/>
      <c r="J20" s="133">
        <v>6</v>
      </c>
      <c r="K20" s="133"/>
      <c r="L20" s="12"/>
      <c r="M20" s="12"/>
      <c r="N20" s="308">
        <v>6</v>
      </c>
    </row>
    <row r="21" spans="1:14" ht="17.25" customHeight="1" x14ac:dyDescent="0.25">
      <c r="A21" s="394">
        <v>7</v>
      </c>
      <c r="B21" s="395" t="s">
        <v>821</v>
      </c>
      <c r="C21" s="80" t="s">
        <v>20</v>
      </c>
      <c r="D21" s="133">
        <v>127</v>
      </c>
      <c r="E21" s="133"/>
      <c r="F21" s="133">
        <v>4</v>
      </c>
      <c r="G21" s="133">
        <v>2</v>
      </c>
      <c r="H21" s="133"/>
      <c r="I21" s="12"/>
      <c r="J21" s="133">
        <v>1</v>
      </c>
      <c r="K21" s="133"/>
      <c r="L21" s="12"/>
      <c r="M21" s="12"/>
      <c r="N21" s="308">
        <v>1</v>
      </c>
    </row>
    <row r="22" spans="1:14" ht="17.25" customHeight="1" x14ac:dyDescent="0.25">
      <c r="A22" s="394"/>
      <c r="B22" s="396"/>
      <c r="C22" s="80" t="s">
        <v>4</v>
      </c>
      <c r="D22" s="133">
        <v>481</v>
      </c>
      <c r="E22" s="133"/>
      <c r="F22" s="133">
        <v>15</v>
      </c>
      <c r="G22" s="133">
        <v>7</v>
      </c>
      <c r="H22" s="133"/>
      <c r="I22" s="12"/>
      <c r="J22" s="133">
        <v>1</v>
      </c>
      <c r="K22" s="133"/>
      <c r="L22" s="12"/>
      <c r="M22" s="12"/>
      <c r="N22" s="308">
        <v>4</v>
      </c>
    </row>
    <row r="23" spans="1:14" ht="17.25" customHeight="1" x14ac:dyDescent="0.25">
      <c r="A23" s="394">
        <v>8</v>
      </c>
      <c r="B23" s="395" t="s">
        <v>822</v>
      </c>
      <c r="C23" s="80" t="s">
        <v>20</v>
      </c>
      <c r="D23" s="133">
        <v>535</v>
      </c>
      <c r="E23" s="133"/>
      <c r="F23" s="133">
        <v>8</v>
      </c>
      <c r="G23" s="133">
        <v>2</v>
      </c>
      <c r="H23" s="133"/>
      <c r="I23" s="12"/>
      <c r="J23" s="133">
        <v>3</v>
      </c>
      <c r="K23" s="133"/>
      <c r="L23" s="12"/>
      <c r="M23" s="12"/>
      <c r="N23" s="308">
        <v>4</v>
      </c>
    </row>
    <row r="24" spans="1:14" ht="17.25" customHeight="1" x14ac:dyDescent="0.25">
      <c r="A24" s="394"/>
      <c r="B24" s="396"/>
      <c r="C24" s="80" t="s">
        <v>4</v>
      </c>
      <c r="D24" s="133">
        <v>1560</v>
      </c>
      <c r="E24" s="133"/>
      <c r="F24" s="133">
        <v>22</v>
      </c>
      <c r="G24" s="133">
        <v>8</v>
      </c>
      <c r="H24" s="133"/>
      <c r="I24" s="12"/>
      <c r="J24" s="133">
        <v>4</v>
      </c>
      <c r="K24" s="133"/>
      <c r="L24" s="12"/>
      <c r="M24" s="12"/>
      <c r="N24" s="308">
        <v>8</v>
      </c>
    </row>
    <row r="25" spans="1:14" ht="17.25" customHeight="1" x14ac:dyDescent="0.25">
      <c r="A25" s="394">
        <v>9</v>
      </c>
      <c r="B25" s="395" t="s">
        <v>823</v>
      </c>
      <c r="C25" s="80" t="s">
        <v>20</v>
      </c>
      <c r="D25" s="133">
        <v>420</v>
      </c>
      <c r="E25" s="133"/>
      <c r="F25" s="133">
        <v>3</v>
      </c>
      <c r="G25" s="133">
        <v>3</v>
      </c>
      <c r="H25" s="133"/>
      <c r="I25" s="12"/>
      <c r="J25" s="133">
        <v>2</v>
      </c>
      <c r="K25" s="133">
        <v>3</v>
      </c>
      <c r="L25" s="12"/>
      <c r="M25" s="12"/>
      <c r="N25" s="308">
        <v>2</v>
      </c>
    </row>
    <row r="26" spans="1:14" ht="17.25" customHeight="1" x14ac:dyDescent="0.25">
      <c r="A26" s="394"/>
      <c r="B26" s="396"/>
      <c r="C26" s="80" t="s">
        <v>4</v>
      </c>
      <c r="D26" s="133">
        <v>1139</v>
      </c>
      <c r="E26" s="133"/>
      <c r="F26" s="133">
        <v>5</v>
      </c>
      <c r="G26" s="133">
        <v>7</v>
      </c>
      <c r="H26" s="133"/>
      <c r="I26" s="12"/>
      <c r="J26" s="133">
        <v>2</v>
      </c>
      <c r="K26" s="133">
        <v>7</v>
      </c>
      <c r="L26" s="12"/>
      <c r="M26" s="12"/>
      <c r="N26" s="308">
        <v>4</v>
      </c>
    </row>
    <row r="27" spans="1:14" ht="17.25" customHeight="1" x14ac:dyDescent="0.25">
      <c r="A27" s="394">
        <v>10</v>
      </c>
      <c r="B27" s="395" t="s">
        <v>824</v>
      </c>
      <c r="C27" s="80" t="s">
        <v>20</v>
      </c>
      <c r="D27" s="133">
        <v>84</v>
      </c>
      <c r="E27" s="133"/>
      <c r="F27" s="133">
        <v>3</v>
      </c>
      <c r="G27" s="133">
        <v>3</v>
      </c>
      <c r="H27" s="133"/>
      <c r="I27" s="12"/>
      <c r="J27" s="133"/>
      <c r="K27" s="133"/>
      <c r="L27" s="12"/>
      <c r="M27" s="12"/>
      <c r="N27" s="308"/>
    </row>
    <row r="28" spans="1:14" ht="17.25" customHeight="1" x14ac:dyDescent="0.25">
      <c r="A28" s="394"/>
      <c r="B28" s="396"/>
      <c r="C28" s="80" t="s">
        <v>4</v>
      </c>
      <c r="D28" s="133">
        <v>328</v>
      </c>
      <c r="E28" s="133"/>
      <c r="F28" s="133">
        <v>8</v>
      </c>
      <c r="G28" s="133">
        <v>11</v>
      </c>
      <c r="H28" s="133"/>
      <c r="I28" s="12"/>
      <c r="J28" s="133"/>
      <c r="K28" s="133"/>
      <c r="L28" s="12"/>
      <c r="M28" s="12"/>
      <c r="N28" s="308"/>
    </row>
    <row r="29" spans="1:14" ht="17.25" customHeight="1" x14ac:dyDescent="0.25">
      <c r="A29" s="394">
        <v>11</v>
      </c>
      <c r="B29" s="395" t="s">
        <v>825</v>
      </c>
      <c r="C29" s="80" t="s">
        <v>20</v>
      </c>
      <c r="D29" s="133">
        <v>639</v>
      </c>
      <c r="E29" s="133"/>
      <c r="F29" s="133"/>
      <c r="G29" s="133">
        <v>1</v>
      </c>
      <c r="H29" s="133"/>
      <c r="I29" s="12"/>
      <c r="J29" s="133"/>
      <c r="K29" s="133"/>
      <c r="L29" s="12"/>
      <c r="M29" s="12"/>
      <c r="N29" s="308"/>
    </row>
    <row r="30" spans="1:14" ht="17.25" customHeight="1" x14ac:dyDescent="0.25">
      <c r="A30" s="394"/>
      <c r="B30" s="396"/>
      <c r="C30" s="80" t="s">
        <v>4</v>
      </c>
      <c r="D30" s="133">
        <v>2152</v>
      </c>
      <c r="E30" s="133"/>
      <c r="F30" s="133"/>
      <c r="G30" s="133">
        <v>4</v>
      </c>
      <c r="H30" s="133"/>
      <c r="I30" s="12"/>
      <c r="J30" s="133"/>
      <c r="K30" s="133"/>
      <c r="L30" s="12"/>
      <c r="M30" s="12"/>
      <c r="N30" s="308"/>
    </row>
    <row r="31" spans="1:14" s="87" customFormat="1" ht="17.25" customHeight="1" x14ac:dyDescent="0.25">
      <c r="A31" s="403"/>
      <c r="B31" s="363" t="s">
        <v>125</v>
      </c>
      <c r="C31" s="11" t="s">
        <v>20</v>
      </c>
      <c r="D31" s="301">
        <f>D9+D11+D13+D15+D17+D19+D21+D23+D25+D27+D29</f>
        <v>3293</v>
      </c>
      <c r="E31" s="301">
        <f t="shared" ref="E31:N31" si="0">E9+E11+E13+E15+E17+E19+E21+E23+E25+E27+E29</f>
        <v>1</v>
      </c>
      <c r="F31" s="301">
        <f t="shared" si="0"/>
        <v>52</v>
      </c>
      <c r="G31" s="301">
        <f t="shared" si="0"/>
        <v>37</v>
      </c>
      <c r="H31" s="301">
        <f t="shared" si="0"/>
        <v>1</v>
      </c>
      <c r="I31" s="95">
        <f t="shared" si="0"/>
        <v>0</v>
      </c>
      <c r="J31" s="301">
        <f t="shared" si="0"/>
        <v>23</v>
      </c>
      <c r="K31" s="301">
        <f t="shared" si="0"/>
        <v>6</v>
      </c>
      <c r="L31" s="95">
        <f t="shared" si="0"/>
        <v>0</v>
      </c>
      <c r="M31" s="95">
        <f t="shared" si="0"/>
        <v>0</v>
      </c>
      <c r="N31" s="301">
        <f t="shared" si="0"/>
        <v>21</v>
      </c>
    </row>
    <row r="32" spans="1:14" s="87" customFormat="1" ht="17.25" customHeight="1" x14ac:dyDescent="0.25">
      <c r="A32" s="403"/>
      <c r="B32" s="363"/>
      <c r="C32" s="11" t="s">
        <v>4</v>
      </c>
      <c r="D32" s="301">
        <f>D10+D12+D14+D16+D18+D20+D22+D24+D26+D28+D30</f>
        <v>11075</v>
      </c>
      <c r="E32" s="301">
        <f t="shared" ref="E32:N32" si="1">E10+E12+E14+E16+E18+E20+E22+E24+E26+E28+E30</f>
        <v>1</v>
      </c>
      <c r="F32" s="301">
        <f t="shared" si="1"/>
        <v>155</v>
      </c>
      <c r="G32" s="301">
        <f t="shared" si="1"/>
        <v>138</v>
      </c>
      <c r="H32" s="301">
        <f t="shared" si="1"/>
        <v>1</v>
      </c>
      <c r="I32" s="95">
        <f t="shared" si="1"/>
        <v>0</v>
      </c>
      <c r="J32" s="301">
        <f t="shared" si="1"/>
        <v>39</v>
      </c>
      <c r="K32" s="301">
        <f t="shared" si="1"/>
        <v>12</v>
      </c>
      <c r="L32" s="95">
        <f t="shared" si="1"/>
        <v>0</v>
      </c>
      <c r="M32" s="95">
        <f t="shared" si="1"/>
        <v>0</v>
      </c>
      <c r="N32" s="301">
        <f t="shared" si="1"/>
        <v>50</v>
      </c>
    </row>
    <row r="33" spans="1:13" ht="12" customHeight="1" x14ac:dyDescent="0.25">
      <c r="A33" s="8"/>
      <c r="B33" s="9"/>
      <c r="C33" s="8"/>
      <c r="D33" s="8"/>
      <c r="E33" s="8"/>
      <c r="F33" s="8"/>
      <c r="G33" s="8"/>
      <c r="H33" s="8"/>
      <c r="I33" s="8"/>
      <c r="J33" s="8"/>
      <c r="K33" s="8"/>
      <c r="L33" s="8"/>
      <c r="M33" s="8"/>
    </row>
    <row r="34" spans="1:13" s="30" customFormat="1" ht="27" customHeight="1" x14ac:dyDescent="0.2">
      <c r="A34" s="404" t="s">
        <v>126</v>
      </c>
      <c r="B34" s="404"/>
      <c r="C34" s="405" t="s">
        <v>127</v>
      </c>
      <c r="D34" s="406"/>
      <c r="E34" s="406"/>
      <c r="F34" s="406"/>
      <c r="G34" s="406"/>
      <c r="H34" s="406"/>
      <c r="I34" s="406"/>
      <c r="J34" s="406"/>
      <c r="K34" s="406"/>
      <c r="L34" s="406"/>
      <c r="M34" s="406"/>
    </row>
    <row r="35" spans="1:13" s="30" customFormat="1" ht="27" customHeight="1" x14ac:dyDescent="0.2">
      <c r="A35" s="404"/>
      <c r="B35" s="404"/>
      <c r="C35" s="405" t="s">
        <v>128</v>
      </c>
      <c r="D35" s="406"/>
      <c r="E35" s="406"/>
      <c r="F35" s="406"/>
      <c r="G35" s="406"/>
      <c r="H35" s="406"/>
      <c r="I35" s="406"/>
      <c r="J35" s="406"/>
      <c r="K35" s="406"/>
      <c r="L35" s="406"/>
      <c r="M35" s="406"/>
    </row>
    <row r="36" spans="1:13" s="30" customFormat="1" ht="27" customHeight="1" x14ac:dyDescent="0.2">
      <c r="A36" s="404"/>
      <c r="B36" s="404"/>
      <c r="C36" s="405" t="s">
        <v>129</v>
      </c>
      <c r="D36" s="406"/>
      <c r="E36" s="406"/>
      <c r="F36" s="406"/>
      <c r="G36" s="406"/>
      <c r="H36" s="406"/>
      <c r="I36" s="406"/>
      <c r="J36" s="406"/>
      <c r="K36" s="406"/>
      <c r="L36" s="406"/>
      <c r="M36" s="406"/>
    </row>
    <row r="37" spans="1:13" s="2" customFormat="1" ht="48.75" customHeight="1" x14ac:dyDescent="0.25">
      <c r="A37" s="364" t="s">
        <v>107</v>
      </c>
      <c r="B37" s="372"/>
      <c r="C37" s="372"/>
      <c r="D37" s="372"/>
      <c r="E37" s="372"/>
      <c r="F37" s="372"/>
      <c r="G37" s="26"/>
      <c r="H37" s="364" t="s">
        <v>104</v>
      </c>
      <c r="I37" s="372"/>
      <c r="J37" s="372"/>
      <c r="K37" s="372"/>
      <c r="L37" s="372"/>
    </row>
  </sheetData>
  <mergeCells count="48">
    <mergeCell ref="A37:F37"/>
    <mergeCell ref="A11:A12"/>
    <mergeCell ref="B11:B12"/>
    <mergeCell ref="A31:A32"/>
    <mergeCell ref="B31:B32"/>
    <mergeCell ref="A34:B36"/>
    <mergeCell ref="C34:M34"/>
    <mergeCell ref="C35:M35"/>
    <mergeCell ref="C36:M36"/>
    <mergeCell ref="A13:A14"/>
    <mergeCell ref="B13:B14"/>
    <mergeCell ref="A15:A16"/>
    <mergeCell ref="B15:B16"/>
    <mergeCell ref="A17:A18"/>
    <mergeCell ref="B17:B18"/>
    <mergeCell ref="A19:A20"/>
    <mergeCell ref="L6:L7"/>
    <mergeCell ref="G6:G7"/>
    <mergeCell ref="H6:H7"/>
    <mergeCell ref="I6:I7"/>
    <mergeCell ref="H37:L37"/>
    <mergeCell ref="N6:N7"/>
    <mergeCell ref="F4:N5"/>
    <mergeCell ref="A9:A10"/>
    <mergeCell ref="B9:B10"/>
    <mergeCell ref="A1:D1"/>
    <mergeCell ref="F1:L1"/>
    <mergeCell ref="A3:M3"/>
    <mergeCell ref="A4:A7"/>
    <mergeCell ref="B4:B7"/>
    <mergeCell ref="C4:C7"/>
    <mergeCell ref="D4:D7"/>
    <mergeCell ref="E4:E7"/>
    <mergeCell ref="F6:F7"/>
    <mergeCell ref="M6:M7"/>
    <mergeCell ref="J6:J7"/>
    <mergeCell ref="K6:K7"/>
    <mergeCell ref="B19:B20"/>
    <mergeCell ref="A21:A22"/>
    <mergeCell ref="B21:B22"/>
    <mergeCell ref="A23:A24"/>
    <mergeCell ref="B23:B24"/>
    <mergeCell ref="A25:A26"/>
    <mergeCell ref="B25:B26"/>
    <mergeCell ref="A27:A28"/>
    <mergeCell ref="B27:B28"/>
    <mergeCell ref="A29:A30"/>
    <mergeCell ref="B29:B30"/>
  </mergeCells>
  <pageMargins left="0.43307086614173229" right="0.19685039370078741" top="0.43307086614173229" bottom="0.23622047244094491" header="0.31496062992125984" footer="0.31496062992125984"/>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zoomScaleNormal="100" workbookViewId="0">
      <selection activeCell="H20" sqref="H20:AB20"/>
    </sheetView>
  </sheetViews>
  <sheetFormatPr defaultColWidth="9.140625" defaultRowHeight="15" x14ac:dyDescent="0.25"/>
  <cols>
    <col min="1" max="1" width="4.42578125" style="92" customWidth="1"/>
    <col min="2" max="2" width="15.140625" style="92" customWidth="1"/>
    <col min="3" max="3" width="12.140625" style="92" customWidth="1"/>
    <col min="4" max="4" width="7" style="92" customWidth="1"/>
    <col min="5" max="10" width="5.42578125" style="92" customWidth="1"/>
    <col min="11" max="12" width="7.28515625" style="92" customWidth="1"/>
    <col min="13" max="14" width="5.42578125" style="92" customWidth="1"/>
    <col min="15" max="15" width="9.5703125" style="92" customWidth="1"/>
    <col min="16" max="23" width="6.140625" style="92" customWidth="1"/>
    <col min="24" max="24" width="7" style="92" customWidth="1"/>
    <col min="25" max="28" width="5.85546875" style="92" customWidth="1"/>
    <col min="29" max="16384" width="9.140625" style="92"/>
  </cols>
  <sheetData>
    <row r="1" spans="1:31" s="91" customFormat="1" ht="38.25" customHeight="1" x14ac:dyDescent="0.3">
      <c r="A1" s="409" t="s">
        <v>898</v>
      </c>
      <c r="B1" s="409"/>
      <c r="C1" s="409"/>
      <c r="D1" s="409"/>
      <c r="E1" s="409" t="s">
        <v>141</v>
      </c>
      <c r="F1" s="409"/>
      <c r="G1" s="409"/>
      <c r="H1" s="409"/>
      <c r="I1" s="409"/>
      <c r="J1" s="409"/>
      <c r="K1" s="409"/>
      <c r="L1" s="409"/>
      <c r="M1" s="409"/>
      <c r="N1" s="409"/>
      <c r="O1" s="409"/>
      <c r="P1" s="409"/>
      <c r="Q1" s="409"/>
      <c r="R1" s="409"/>
      <c r="S1" s="409"/>
      <c r="T1" s="409"/>
      <c r="U1" s="409"/>
      <c r="V1" s="409"/>
      <c r="W1" s="409"/>
      <c r="X1" s="409"/>
      <c r="Y1" s="409"/>
      <c r="Z1" s="409"/>
      <c r="AA1" s="409"/>
      <c r="AB1" s="409"/>
    </row>
    <row r="2" spans="1:31" s="91" customFormat="1" ht="17.25" customHeight="1" x14ac:dyDescent="0.25">
      <c r="A2" s="119"/>
      <c r="B2" s="119"/>
      <c r="C2" s="119"/>
      <c r="D2" s="119"/>
      <c r="E2" s="119"/>
      <c r="F2" s="119"/>
      <c r="G2" s="119"/>
      <c r="H2" s="119"/>
      <c r="I2" s="119"/>
      <c r="J2" s="119"/>
      <c r="K2" s="119"/>
      <c r="L2" s="119"/>
      <c r="M2" s="119"/>
      <c r="N2" s="119"/>
      <c r="O2" s="119"/>
      <c r="P2" s="120"/>
      <c r="Q2" s="120"/>
      <c r="R2" s="120"/>
      <c r="S2" s="120"/>
    </row>
    <row r="3" spans="1:31" s="91" customFormat="1" ht="36.75" customHeight="1" x14ac:dyDescent="0.25">
      <c r="A3" s="411" t="s">
        <v>899</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119"/>
      <c r="AD3" s="119"/>
      <c r="AE3" s="119"/>
    </row>
    <row r="4" spans="1:31" s="91" customFormat="1" ht="10.5" customHeight="1" x14ac:dyDescent="0.25">
      <c r="A4" s="121"/>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19"/>
      <c r="AD4" s="119"/>
      <c r="AE4" s="119"/>
    </row>
    <row r="5" spans="1:31" ht="23.25" customHeight="1" x14ac:dyDescent="0.25">
      <c r="A5" s="342" t="s">
        <v>0</v>
      </c>
      <c r="B5" s="342" t="s">
        <v>121</v>
      </c>
      <c r="C5" s="342" t="s">
        <v>1</v>
      </c>
      <c r="D5" s="342" t="s">
        <v>52</v>
      </c>
      <c r="E5" s="342"/>
      <c r="F5" s="342"/>
      <c r="G5" s="342"/>
      <c r="H5" s="342"/>
      <c r="I5" s="342"/>
      <c r="J5" s="342"/>
      <c r="K5" s="342"/>
      <c r="L5" s="342"/>
      <c r="M5" s="342"/>
      <c r="N5" s="342"/>
      <c r="O5" s="413" t="s">
        <v>2</v>
      </c>
      <c r="P5" s="335" t="s">
        <v>130</v>
      </c>
      <c r="Q5" s="343"/>
      <c r="R5" s="343"/>
      <c r="S5" s="343"/>
      <c r="T5" s="343"/>
      <c r="U5" s="343"/>
      <c r="V5" s="343"/>
      <c r="W5" s="343"/>
      <c r="X5" s="343"/>
      <c r="Y5" s="343"/>
      <c r="Z5" s="343"/>
      <c r="AA5" s="343"/>
      <c r="AB5" s="336"/>
    </row>
    <row r="6" spans="1:31" ht="30" customHeight="1" x14ac:dyDescent="0.25">
      <c r="A6" s="342"/>
      <c r="B6" s="342"/>
      <c r="C6" s="342"/>
      <c r="D6" s="98" t="s">
        <v>131</v>
      </c>
      <c r="E6" s="36" t="s">
        <v>53</v>
      </c>
      <c r="F6" s="36" t="s">
        <v>54</v>
      </c>
      <c r="G6" s="36" t="s">
        <v>132</v>
      </c>
      <c r="H6" s="36" t="s">
        <v>133</v>
      </c>
      <c r="I6" s="36" t="s">
        <v>134</v>
      </c>
      <c r="J6" s="36" t="s">
        <v>135</v>
      </c>
      <c r="K6" s="36" t="s">
        <v>1172</v>
      </c>
      <c r="L6" s="36" t="s">
        <v>1173</v>
      </c>
      <c r="M6" s="36" t="s">
        <v>1174</v>
      </c>
      <c r="N6" s="36" t="s">
        <v>897</v>
      </c>
      <c r="O6" s="414"/>
      <c r="P6" s="98" t="s">
        <v>131</v>
      </c>
      <c r="Q6" s="36" t="s">
        <v>53</v>
      </c>
      <c r="R6" s="36" t="s">
        <v>1172</v>
      </c>
      <c r="S6" s="36" t="s">
        <v>54</v>
      </c>
      <c r="T6" s="36" t="s">
        <v>132</v>
      </c>
      <c r="U6" s="36" t="s">
        <v>133</v>
      </c>
      <c r="V6" s="36" t="s">
        <v>134</v>
      </c>
      <c r="W6" s="36" t="s">
        <v>135</v>
      </c>
      <c r="X6" s="36" t="s">
        <v>1173</v>
      </c>
      <c r="Y6" s="36" t="s">
        <v>897</v>
      </c>
      <c r="Z6" s="36" t="s">
        <v>1175</v>
      </c>
      <c r="AA6" s="36" t="s">
        <v>1176</v>
      </c>
      <c r="AB6" s="36" t="s">
        <v>1177</v>
      </c>
    </row>
    <row r="7" spans="1:31" ht="23.25" customHeight="1" x14ac:dyDescent="0.25">
      <c r="A7" s="175">
        <v>1</v>
      </c>
      <c r="B7" s="134" t="s">
        <v>815</v>
      </c>
      <c r="C7" s="175">
        <v>1</v>
      </c>
      <c r="D7" s="175">
        <f>E7+F7+G7+H7+I7+J7+N7</f>
        <v>1</v>
      </c>
      <c r="E7" s="175">
        <v>1</v>
      </c>
      <c r="F7" s="175"/>
      <c r="G7" s="175"/>
      <c r="H7" s="175"/>
      <c r="I7" s="175"/>
      <c r="J7" s="175"/>
      <c r="K7" s="175"/>
      <c r="L7" s="175"/>
      <c r="M7" s="175"/>
      <c r="N7" s="175"/>
      <c r="O7" s="175">
        <v>3</v>
      </c>
      <c r="P7" s="175">
        <f>Q7+S7+T7+U7+V7+W7+AB7</f>
        <v>3</v>
      </c>
      <c r="Q7" s="175">
        <v>3</v>
      </c>
      <c r="R7" s="175"/>
      <c r="S7" s="175"/>
      <c r="T7" s="175"/>
      <c r="U7" s="175"/>
      <c r="V7" s="175"/>
      <c r="W7" s="175"/>
      <c r="X7" s="175"/>
      <c r="Y7" s="175"/>
      <c r="Z7" s="175"/>
      <c r="AA7" s="175"/>
      <c r="AB7" s="175"/>
      <c r="AC7" s="298"/>
    </row>
    <row r="8" spans="1:31" ht="23.25" customHeight="1" x14ac:dyDescent="0.25">
      <c r="A8" s="175">
        <v>2</v>
      </c>
      <c r="B8" s="134" t="s">
        <v>816</v>
      </c>
      <c r="C8" s="175">
        <v>3</v>
      </c>
      <c r="D8" s="175">
        <f t="shared" ref="D8:D17" si="0">E8+F8+G8+H8+I8+J8+N8</f>
        <v>3</v>
      </c>
      <c r="E8" s="175">
        <v>3</v>
      </c>
      <c r="F8" s="175"/>
      <c r="G8" s="175"/>
      <c r="H8" s="175"/>
      <c r="I8" s="175"/>
      <c r="J8" s="175"/>
      <c r="K8" s="175"/>
      <c r="L8" s="175"/>
      <c r="M8" s="175"/>
      <c r="N8" s="175"/>
      <c r="O8" s="175">
        <v>1</v>
      </c>
      <c r="P8" s="175">
        <f t="shared" ref="P8:P17" si="1">Q8+S8+T8+U8+V8+W8+AB8</f>
        <v>1</v>
      </c>
      <c r="Q8" s="175">
        <v>1</v>
      </c>
      <c r="R8" s="175"/>
      <c r="S8" s="175"/>
      <c r="T8" s="175"/>
      <c r="U8" s="175"/>
      <c r="V8" s="175"/>
      <c r="W8" s="175"/>
      <c r="X8" s="175"/>
      <c r="Y8" s="175"/>
      <c r="Z8" s="175"/>
      <c r="AA8" s="175"/>
      <c r="AB8" s="175"/>
      <c r="AC8" s="298"/>
    </row>
    <row r="9" spans="1:31" ht="23.25" customHeight="1" x14ac:dyDescent="0.25">
      <c r="A9" s="175">
        <v>3</v>
      </c>
      <c r="B9" s="134" t="s">
        <v>817</v>
      </c>
      <c r="C9" s="175">
        <v>10</v>
      </c>
      <c r="D9" s="175">
        <f t="shared" si="0"/>
        <v>10</v>
      </c>
      <c r="E9" s="175">
        <v>9</v>
      </c>
      <c r="F9" s="175"/>
      <c r="G9" s="175"/>
      <c r="H9" s="175"/>
      <c r="I9" s="175"/>
      <c r="J9" s="175"/>
      <c r="K9" s="175"/>
      <c r="L9" s="175"/>
      <c r="M9" s="175"/>
      <c r="N9" s="175">
        <v>1</v>
      </c>
      <c r="O9" s="175">
        <v>4</v>
      </c>
      <c r="P9" s="175">
        <f t="shared" si="1"/>
        <v>4</v>
      </c>
      <c r="Q9" s="175">
        <v>4</v>
      </c>
      <c r="R9" s="175"/>
      <c r="S9" s="175"/>
      <c r="T9" s="175"/>
      <c r="U9" s="175"/>
      <c r="V9" s="175"/>
      <c r="W9" s="175"/>
      <c r="X9" s="175"/>
      <c r="Y9" s="175"/>
      <c r="Z9" s="175"/>
      <c r="AA9" s="175"/>
      <c r="AB9" s="175"/>
      <c r="AC9" s="298"/>
    </row>
    <row r="10" spans="1:31" ht="23.25" customHeight="1" x14ac:dyDescent="0.25">
      <c r="A10" s="175">
        <v>4</v>
      </c>
      <c r="B10" s="134" t="s">
        <v>818</v>
      </c>
      <c r="C10" s="175">
        <v>10</v>
      </c>
      <c r="D10" s="175">
        <f t="shared" si="0"/>
        <v>10</v>
      </c>
      <c r="E10" s="175">
        <v>10</v>
      </c>
      <c r="F10" s="175"/>
      <c r="G10" s="175"/>
      <c r="H10" s="175"/>
      <c r="I10" s="175"/>
      <c r="J10" s="175"/>
      <c r="K10" s="175"/>
      <c r="L10" s="175"/>
      <c r="M10" s="175"/>
      <c r="N10" s="175"/>
      <c r="O10" s="175">
        <v>8</v>
      </c>
      <c r="P10" s="175">
        <f t="shared" si="1"/>
        <v>8</v>
      </c>
      <c r="Q10" s="175">
        <v>8</v>
      </c>
      <c r="R10" s="175"/>
      <c r="S10" s="175"/>
      <c r="T10" s="175"/>
      <c r="U10" s="175"/>
      <c r="V10" s="175"/>
      <c r="W10" s="175"/>
      <c r="X10" s="175"/>
      <c r="Y10" s="175"/>
      <c r="Z10" s="175"/>
      <c r="AA10" s="175"/>
      <c r="AB10" s="175"/>
      <c r="AC10" s="298"/>
    </row>
    <row r="11" spans="1:31" ht="23.25" customHeight="1" x14ac:dyDescent="0.25">
      <c r="A11" s="175">
        <v>5</v>
      </c>
      <c r="B11" s="134" t="s">
        <v>819</v>
      </c>
      <c r="C11" s="175">
        <v>4</v>
      </c>
      <c r="D11" s="175">
        <f t="shared" si="0"/>
        <v>4</v>
      </c>
      <c r="E11" s="175">
        <v>4</v>
      </c>
      <c r="F11" s="175"/>
      <c r="G11" s="175"/>
      <c r="H11" s="175"/>
      <c r="I11" s="175"/>
      <c r="J11" s="175"/>
      <c r="K11" s="175"/>
      <c r="L11" s="175"/>
      <c r="M11" s="175"/>
      <c r="N11" s="175"/>
      <c r="O11" s="175">
        <v>7</v>
      </c>
      <c r="P11" s="175">
        <f t="shared" si="1"/>
        <v>7</v>
      </c>
      <c r="Q11" s="175">
        <v>7</v>
      </c>
      <c r="R11" s="175"/>
      <c r="S11" s="175"/>
      <c r="T11" s="175"/>
      <c r="U11" s="175"/>
      <c r="V11" s="175"/>
      <c r="W11" s="175"/>
      <c r="X11" s="175"/>
      <c r="Y11" s="175"/>
      <c r="Z11" s="175"/>
      <c r="AA11" s="175"/>
      <c r="AB11" s="175"/>
      <c r="AC11" s="298"/>
    </row>
    <row r="12" spans="1:31" ht="23.25" customHeight="1" x14ac:dyDescent="0.25">
      <c r="A12" s="175">
        <v>6</v>
      </c>
      <c r="B12" s="134" t="s">
        <v>820</v>
      </c>
      <c r="C12" s="175">
        <v>6</v>
      </c>
      <c r="D12" s="175">
        <f t="shared" si="0"/>
        <v>6</v>
      </c>
      <c r="E12" s="175">
        <v>6</v>
      </c>
      <c r="F12" s="175"/>
      <c r="G12" s="175"/>
      <c r="H12" s="175"/>
      <c r="I12" s="175"/>
      <c r="J12" s="175"/>
      <c r="K12" s="175"/>
      <c r="L12" s="175"/>
      <c r="M12" s="175"/>
      <c r="N12" s="175"/>
      <c r="O12" s="175">
        <v>3</v>
      </c>
      <c r="P12" s="175">
        <f t="shared" si="1"/>
        <v>3</v>
      </c>
      <c r="Q12" s="175">
        <v>3</v>
      </c>
      <c r="R12" s="175"/>
      <c r="S12" s="175"/>
      <c r="T12" s="175"/>
      <c r="U12" s="175"/>
      <c r="V12" s="175"/>
      <c r="W12" s="175"/>
      <c r="X12" s="175"/>
      <c r="Y12" s="175"/>
      <c r="Z12" s="175"/>
      <c r="AA12" s="175"/>
      <c r="AB12" s="175"/>
      <c r="AC12" s="298"/>
    </row>
    <row r="13" spans="1:31" ht="23.25" customHeight="1" x14ac:dyDescent="0.25">
      <c r="A13" s="175">
        <v>7</v>
      </c>
      <c r="B13" s="134" t="s">
        <v>821</v>
      </c>
      <c r="C13" s="175">
        <v>4</v>
      </c>
      <c r="D13" s="175">
        <f t="shared" si="0"/>
        <v>4</v>
      </c>
      <c r="E13" s="175">
        <v>4</v>
      </c>
      <c r="F13" s="175"/>
      <c r="G13" s="175"/>
      <c r="H13" s="175"/>
      <c r="I13" s="175"/>
      <c r="J13" s="175"/>
      <c r="K13" s="175"/>
      <c r="L13" s="175"/>
      <c r="M13" s="175"/>
      <c r="N13" s="175"/>
      <c r="O13" s="175">
        <v>2</v>
      </c>
      <c r="P13" s="175">
        <f t="shared" si="1"/>
        <v>2</v>
      </c>
      <c r="Q13" s="175">
        <v>2</v>
      </c>
      <c r="R13" s="175"/>
      <c r="S13" s="175"/>
      <c r="T13" s="175"/>
      <c r="U13" s="175"/>
      <c r="V13" s="175"/>
      <c r="W13" s="175"/>
      <c r="X13" s="175"/>
      <c r="Y13" s="175"/>
      <c r="Z13" s="175"/>
      <c r="AA13" s="175"/>
      <c r="AB13" s="175"/>
      <c r="AC13" s="298"/>
    </row>
    <row r="14" spans="1:31" ht="23.25" customHeight="1" x14ac:dyDescent="0.25">
      <c r="A14" s="175">
        <v>8</v>
      </c>
      <c r="B14" s="134" t="s">
        <v>822</v>
      </c>
      <c r="C14" s="175">
        <v>8</v>
      </c>
      <c r="D14" s="175">
        <f t="shared" si="0"/>
        <v>8</v>
      </c>
      <c r="E14" s="175">
        <v>8</v>
      </c>
      <c r="F14" s="175"/>
      <c r="G14" s="175"/>
      <c r="H14" s="175"/>
      <c r="I14" s="175"/>
      <c r="J14" s="175"/>
      <c r="K14" s="175"/>
      <c r="L14" s="175"/>
      <c r="M14" s="175"/>
      <c r="N14" s="175"/>
      <c r="O14" s="175">
        <v>2</v>
      </c>
      <c r="P14" s="175">
        <f t="shared" si="1"/>
        <v>2</v>
      </c>
      <c r="Q14" s="175">
        <v>2</v>
      </c>
      <c r="R14" s="175"/>
      <c r="S14" s="175"/>
      <c r="T14" s="175"/>
      <c r="U14" s="175"/>
      <c r="V14" s="175"/>
      <c r="W14" s="175"/>
      <c r="X14" s="175"/>
      <c r="Y14" s="175"/>
      <c r="Z14" s="175"/>
      <c r="AA14" s="175"/>
      <c r="AB14" s="175"/>
      <c r="AC14" s="298"/>
    </row>
    <row r="15" spans="1:31" ht="23.25" customHeight="1" x14ac:dyDescent="0.25">
      <c r="A15" s="175">
        <v>9</v>
      </c>
      <c r="B15" s="134" t="s">
        <v>823</v>
      </c>
      <c r="C15" s="175">
        <v>3</v>
      </c>
      <c r="D15" s="175">
        <f t="shared" si="0"/>
        <v>3</v>
      </c>
      <c r="E15" s="175">
        <v>3</v>
      </c>
      <c r="F15" s="175"/>
      <c r="G15" s="175"/>
      <c r="H15" s="175"/>
      <c r="I15" s="175"/>
      <c r="J15" s="175"/>
      <c r="K15" s="175"/>
      <c r="L15" s="175"/>
      <c r="M15" s="175"/>
      <c r="N15" s="175"/>
      <c r="O15" s="175">
        <v>3</v>
      </c>
      <c r="P15" s="175">
        <f t="shared" si="1"/>
        <v>3</v>
      </c>
      <c r="Q15" s="175">
        <v>3</v>
      </c>
      <c r="R15" s="175"/>
      <c r="S15" s="175"/>
      <c r="T15" s="175"/>
      <c r="U15" s="175"/>
      <c r="V15" s="175"/>
      <c r="W15" s="175"/>
      <c r="X15" s="175"/>
      <c r="Y15" s="175"/>
      <c r="Z15" s="175"/>
      <c r="AA15" s="175"/>
      <c r="AB15" s="175"/>
      <c r="AC15" s="298"/>
    </row>
    <row r="16" spans="1:31" ht="23.25" customHeight="1" x14ac:dyDescent="0.25">
      <c r="A16" s="175">
        <v>10</v>
      </c>
      <c r="B16" s="134" t="s">
        <v>824</v>
      </c>
      <c r="C16" s="175">
        <v>3</v>
      </c>
      <c r="D16" s="175">
        <f t="shared" si="0"/>
        <v>3</v>
      </c>
      <c r="E16" s="175">
        <v>3</v>
      </c>
      <c r="F16" s="175"/>
      <c r="G16" s="175"/>
      <c r="H16" s="175"/>
      <c r="I16" s="175"/>
      <c r="J16" s="175"/>
      <c r="K16" s="175"/>
      <c r="L16" s="175"/>
      <c r="M16" s="175"/>
      <c r="N16" s="175"/>
      <c r="O16" s="175">
        <v>3</v>
      </c>
      <c r="P16" s="175">
        <f t="shared" si="1"/>
        <v>3</v>
      </c>
      <c r="Q16" s="175">
        <v>3</v>
      </c>
      <c r="R16" s="175"/>
      <c r="S16" s="175"/>
      <c r="T16" s="175"/>
      <c r="U16" s="175"/>
      <c r="V16" s="175"/>
      <c r="W16" s="175"/>
      <c r="X16" s="175"/>
      <c r="Y16" s="175"/>
      <c r="Z16" s="175"/>
      <c r="AA16" s="175"/>
      <c r="AB16" s="175"/>
      <c r="AC16" s="298"/>
    </row>
    <row r="17" spans="1:29" ht="23.25" customHeight="1" x14ac:dyDescent="0.25">
      <c r="A17" s="175">
        <v>11</v>
      </c>
      <c r="B17" s="134" t="s">
        <v>825</v>
      </c>
      <c r="C17" s="175">
        <v>0</v>
      </c>
      <c r="D17" s="175">
        <f t="shared" si="0"/>
        <v>0</v>
      </c>
      <c r="E17" s="175">
        <v>0</v>
      </c>
      <c r="F17" s="175"/>
      <c r="G17" s="175"/>
      <c r="H17" s="175"/>
      <c r="I17" s="175"/>
      <c r="J17" s="175"/>
      <c r="K17" s="175"/>
      <c r="L17" s="175"/>
      <c r="M17" s="175"/>
      <c r="N17" s="175"/>
      <c r="O17" s="175">
        <v>1</v>
      </c>
      <c r="P17" s="175">
        <f t="shared" si="1"/>
        <v>1</v>
      </c>
      <c r="Q17" s="175">
        <v>1</v>
      </c>
      <c r="R17" s="175"/>
      <c r="S17" s="175"/>
      <c r="T17" s="175"/>
      <c r="U17" s="175"/>
      <c r="V17" s="175"/>
      <c r="W17" s="175"/>
      <c r="X17" s="175"/>
      <c r="Y17" s="175"/>
      <c r="Z17" s="175"/>
      <c r="AA17" s="175"/>
      <c r="AB17" s="175"/>
      <c r="AC17" s="298"/>
    </row>
    <row r="18" spans="1:29" s="123" customFormat="1" ht="23.25" customHeight="1" x14ac:dyDescent="0.25">
      <c r="A18" s="408" t="s">
        <v>65</v>
      </c>
      <c r="B18" s="408"/>
      <c r="C18" s="168">
        <f>SUM(C7:C17)</f>
        <v>52</v>
      </c>
      <c r="D18" s="168">
        <f t="shared" ref="D18:AB18" si="2">SUM(D7:D17)</f>
        <v>52</v>
      </c>
      <c r="E18" s="168">
        <f t="shared" si="2"/>
        <v>51</v>
      </c>
      <c r="F18" s="168">
        <f t="shared" si="2"/>
        <v>0</v>
      </c>
      <c r="G18" s="168">
        <f t="shared" si="2"/>
        <v>0</v>
      </c>
      <c r="H18" s="168">
        <f t="shared" si="2"/>
        <v>0</v>
      </c>
      <c r="I18" s="168">
        <f t="shared" si="2"/>
        <v>0</v>
      </c>
      <c r="J18" s="168">
        <f t="shared" si="2"/>
        <v>0</v>
      </c>
      <c r="K18" s="168">
        <f t="shared" si="2"/>
        <v>0</v>
      </c>
      <c r="L18" s="168">
        <f t="shared" si="2"/>
        <v>0</v>
      </c>
      <c r="M18" s="168">
        <f t="shared" si="2"/>
        <v>0</v>
      </c>
      <c r="N18" s="168">
        <f t="shared" si="2"/>
        <v>1</v>
      </c>
      <c r="O18" s="168">
        <f t="shared" si="2"/>
        <v>37</v>
      </c>
      <c r="P18" s="168">
        <f t="shared" si="2"/>
        <v>37</v>
      </c>
      <c r="Q18" s="168">
        <f t="shared" si="2"/>
        <v>37</v>
      </c>
      <c r="R18" s="168"/>
      <c r="S18" s="168">
        <f t="shared" si="2"/>
        <v>0</v>
      </c>
      <c r="T18" s="168">
        <f t="shared" si="2"/>
        <v>0</v>
      </c>
      <c r="U18" s="168">
        <f t="shared" si="2"/>
        <v>0</v>
      </c>
      <c r="V18" s="168">
        <f t="shared" si="2"/>
        <v>0</v>
      </c>
      <c r="W18" s="168">
        <f t="shared" si="2"/>
        <v>0</v>
      </c>
      <c r="X18" s="168">
        <f t="shared" si="2"/>
        <v>0</v>
      </c>
      <c r="Y18" s="168">
        <f t="shared" si="2"/>
        <v>0</v>
      </c>
      <c r="Z18" s="168">
        <f t="shared" si="2"/>
        <v>0</v>
      </c>
      <c r="AA18" s="168">
        <f t="shared" si="2"/>
        <v>0</v>
      </c>
      <c r="AB18" s="168">
        <f t="shared" si="2"/>
        <v>0</v>
      </c>
      <c r="AC18" s="325"/>
    </row>
    <row r="19" spans="1:29" ht="6.75" customHeight="1" x14ac:dyDescent="0.25"/>
    <row r="20" spans="1:29" s="91" customFormat="1" x14ac:dyDescent="0.25">
      <c r="F20" s="124"/>
      <c r="G20" s="124"/>
      <c r="H20" s="334" t="s">
        <v>1181</v>
      </c>
      <c r="I20" s="334"/>
      <c r="J20" s="334"/>
      <c r="K20" s="334"/>
      <c r="L20" s="334"/>
      <c r="M20" s="334"/>
      <c r="N20" s="334"/>
      <c r="O20" s="334"/>
      <c r="P20" s="334"/>
      <c r="Q20" s="334"/>
      <c r="R20" s="334"/>
      <c r="S20" s="334"/>
      <c r="T20" s="334"/>
      <c r="U20" s="334"/>
      <c r="V20" s="334"/>
      <c r="W20" s="334"/>
      <c r="X20" s="334"/>
      <c r="Y20" s="334"/>
      <c r="Z20" s="334"/>
      <c r="AA20" s="334"/>
      <c r="AB20" s="334"/>
    </row>
    <row r="21" spans="1:29" s="125" customFormat="1" ht="48.75" customHeight="1" x14ac:dyDescent="0.25">
      <c r="A21" s="410" t="s">
        <v>900</v>
      </c>
      <c r="B21" s="410"/>
      <c r="C21" s="410"/>
      <c r="D21" s="410"/>
      <c r="E21" s="410"/>
      <c r="F21" s="410"/>
      <c r="G21" s="410"/>
      <c r="H21" s="410" t="s">
        <v>901</v>
      </c>
      <c r="I21" s="410"/>
      <c r="J21" s="410"/>
      <c r="K21" s="410"/>
      <c r="L21" s="410"/>
      <c r="M21" s="410"/>
      <c r="N21" s="410"/>
      <c r="O21" s="410"/>
      <c r="P21" s="410"/>
      <c r="Q21" s="410"/>
      <c r="R21" s="410"/>
      <c r="S21" s="410"/>
      <c r="T21" s="410"/>
      <c r="U21" s="410"/>
      <c r="V21" s="410"/>
      <c r="W21" s="410"/>
      <c r="X21" s="410"/>
      <c r="Y21" s="410"/>
      <c r="Z21" s="410"/>
      <c r="AA21" s="410"/>
      <c r="AB21" s="410"/>
    </row>
  </sheetData>
  <mergeCells count="13">
    <mergeCell ref="A18:B18"/>
    <mergeCell ref="E1:AB1"/>
    <mergeCell ref="H21:AB21"/>
    <mergeCell ref="A21:G21"/>
    <mergeCell ref="H20:AB20"/>
    <mergeCell ref="A1:D1"/>
    <mergeCell ref="A5:A6"/>
    <mergeCell ref="B5:B6"/>
    <mergeCell ref="C5:C6"/>
    <mergeCell ref="A3:AB3"/>
    <mergeCell ref="D5:N5"/>
    <mergeCell ref="O5:O6"/>
    <mergeCell ref="P5:AB5"/>
  </mergeCells>
  <pageMargins left="0.78740157480314965" right="0.19685039370078741" top="0.70866141732283472" bottom="0.2362204724409449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7.1 (Xã)</vt:lpstr>
      <vt:lpstr>7.2 (xã)</vt:lpstr>
      <vt:lpstr>7.3 (xã).</vt:lpstr>
      <vt:lpstr>7.4 (xã)</vt:lpstr>
      <vt:lpstr>7.5 (xã)</vt:lpstr>
      <vt:lpstr>7.6 (xã)</vt:lpstr>
      <vt:lpstr>7.7(xã)</vt:lpstr>
      <vt:lpstr>7.8 (xã)</vt:lpstr>
      <vt:lpstr>7.9 (xã)</vt:lpstr>
      <vt:lpstr>7.10 (xã)</vt:lpstr>
      <vt:lpstr>7.11(xã)</vt:lpstr>
      <vt:lpstr>7.13 (DS Hộ nghèo-Xã)</vt:lpstr>
      <vt:lpstr>7.13 (DS Hộ cận nghèo-Xã)</vt:lpstr>
      <vt:lpstr>7.15 (Thoát nghèo - Xã</vt:lpstr>
      <vt:lpstr>7.15 (Thoát CN- Xã)</vt:lpstr>
      <vt:lpstr>7.16 HN K có khả năng LĐ (xã)</vt:lpstr>
      <vt:lpstr>7.16 HCN K có khả năng LĐ (xã)</vt:lpstr>
      <vt:lpstr>7.17 Hộ nghèo BTXH - xã</vt:lpstr>
      <vt:lpstr>7.18 Hộ nghèo NCC - xã</vt:lpstr>
      <vt:lpstr>'7.10 (xã)'!Print_Titles</vt:lpstr>
      <vt:lpstr>'7.13 (DS Hộ cận nghèo-Xã)'!Print_Titles</vt:lpstr>
      <vt:lpstr>'7.13 (DS Hộ nghèo-Xã)'!Print_Titles</vt:lpstr>
      <vt:lpstr>'7.15 (Thoát CN- Xã)'!Print_Titles</vt:lpstr>
      <vt:lpstr>'7.15 (Thoát nghèo - Xã'!Print_Titles</vt:lpstr>
      <vt:lpstr>'7.16 HCN K có khả năng LĐ (xã)'!Print_Titles</vt:lpstr>
      <vt:lpstr>'7.16 HN K có khả năng LĐ (xã)'!Print_Titles</vt:lpstr>
      <vt:lpstr>'7.17 Hộ nghèo BTXH - xã'!Print_Titles</vt:lpstr>
      <vt:lpstr>'7.2 (xã)'!Print_Titles</vt:lpstr>
      <vt:lpstr>'7.3 (xã).'!Print_Titles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BTXH</dc:creator>
  <cp:lastModifiedBy>ADMIN</cp:lastModifiedBy>
  <cp:lastPrinted>2024-11-19T07:55:31Z</cp:lastPrinted>
  <dcterms:created xsi:type="dcterms:W3CDTF">2021-08-01T03:04:32Z</dcterms:created>
  <dcterms:modified xsi:type="dcterms:W3CDTF">2024-11-19T08:13:01Z</dcterms:modified>
</cp:coreProperties>
</file>